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ouverain/Dropbox/Offre mariage/"/>
    </mc:Choice>
  </mc:AlternateContent>
  <xr:revisionPtr revIDLastSave="0" documentId="8_{81FD204A-4E7E-D94C-B2D3-255DB4AF8C64}" xr6:coauthVersionLast="47" xr6:coauthVersionMax="47" xr10:uidLastSave="{00000000-0000-0000-0000-000000000000}"/>
  <workbookProtection workbookPassword="C059" lockStructure="1"/>
  <bookViews>
    <workbookView xWindow="0" yWindow="0" windowWidth="51200" windowHeight="28800" activeTab="1" xr2:uid="{00000000-000D-0000-FFFF-FFFF00000000}"/>
  </bookViews>
  <sheets>
    <sheet name="Feuille de Calcul tarif" sheetId="1" r:id="rId1"/>
    <sheet name="Tarifs" sheetId="2" r:id="rId2"/>
  </sheets>
  <definedNames>
    <definedName name="_xlnm.Print_Area" localSheetId="0">'Feuille de Calcul tarif'!$A$1:$L$30</definedName>
    <definedName name="_xlnm.Print_Area" localSheetId="1">Tarifs!$A$1:$K$48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1" l="1"/>
  <c r="F16" i="1"/>
  <c r="F20" i="1"/>
  <c r="F21" i="1"/>
  <c r="F22" i="1"/>
  <c r="F23" i="1"/>
  <c r="F24" i="1"/>
  <c r="F25" i="1"/>
  <c r="F30" i="1"/>
  <c r="F28" i="1"/>
  <c r="F27" i="1"/>
  <c r="F26" i="1"/>
  <c r="F18" i="1"/>
  <c r="F19" i="1"/>
  <c r="F15" i="1"/>
  <c r="F14" i="1"/>
  <c r="F13" i="1"/>
  <c r="F12" i="1"/>
  <c r="F11" i="1"/>
  <c r="F10" i="1"/>
  <c r="F9" i="1"/>
  <c r="F8" i="1"/>
  <c r="F7" i="1"/>
  <c r="F6" i="1"/>
  <c r="F5" i="1"/>
  <c r="G27" i="2" l="1"/>
  <c r="L29" i="1"/>
  <c r="E36" i="1" l="1"/>
  <c r="B36" i="1"/>
  <c r="E41" i="1"/>
  <c r="B37" i="2"/>
  <c r="B40" i="1" l="1"/>
  <c r="B41" i="1" s="1"/>
  <c r="F4" i="2" l="1"/>
  <c r="G4" i="2" s="1"/>
  <c r="L30" i="1"/>
  <c r="L18" i="1"/>
  <c r="L27" i="1"/>
  <c r="L22" i="1"/>
  <c r="L26" i="1"/>
  <c r="L24" i="1"/>
  <c r="L23" i="1"/>
  <c r="E31" i="1"/>
  <c r="D29" i="2"/>
  <c r="F27" i="2"/>
  <c r="F18" i="2"/>
  <c r="G18" i="2" s="1"/>
  <c r="F36" i="1"/>
  <c r="F41" i="1"/>
  <c r="L28" i="1"/>
  <c r="L19" i="1"/>
  <c r="L15" i="1"/>
  <c r="G20" i="2"/>
  <c r="G13" i="2"/>
  <c r="G12" i="2"/>
  <c r="G11" i="2"/>
  <c r="G10" i="2"/>
  <c r="G9" i="2"/>
  <c r="G8" i="2"/>
  <c r="G7" i="2"/>
  <c r="G6" i="2"/>
  <c r="G21" i="2"/>
  <c r="G19" i="2"/>
  <c r="G5" i="2"/>
  <c r="L5" i="1"/>
  <c r="L6" i="1"/>
  <c r="L7" i="1"/>
  <c r="L8" i="1"/>
  <c r="L9" i="1"/>
  <c r="L10" i="1"/>
  <c r="L11" i="1"/>
  <c r="L13" i="1"/>
  <c r="L14" i="1"/>
  <c r="L12" i="1"/>
  <c r="L20" i="1"/>
  <c r="L21" i="1"/>
  <c r="L25" i="1"/>
  <c r="L17" i="1" l="1"/>
  <c r="L16" i="1"/>
  <c r="F31" i="1"/>
  <c r="G31" i="1" s="1"/>
</calcChain>
</file>

<file path=xl/sharedStrings.xml><?xml version="1.0" encoding="utf-8"?>
<sst xmlns="http://schemas.openxmlformats.org/spreadsheetml/2006/main" count="151" uniqueCount="98">
  <si>
    <t>Liste des Chambres</t>
  </si>
  <si>
    <t>Arrivée :</t>
  </si>
  <si>
    <t>Départ :</t>
  </si>
  <si>
    <t>Nom du Groupe :</t>
  </si>
  <si>
    <t>N° Chambre</t>
  </si>
  <si>
    <t>Détails</t>
  </si>
  <si>
    <t>Capacité max</t>
  </si>
  <si>
    <t>Nbre de personnes</t>
  </si>
  <si>
    <t>Tarifs</t>
  </si>
  <si>
    <t>Occupant 1</t>
  </si>
  <si>
    <t>Occupant 2</t>
  </si>
  <si>
    <t>Occupant 3</t>
  </si>
  <si>
    <t>Occupant 4</t>
  </si>
  <si>
    <t>Occupant 5</t>
  </si>
  <si>
    <t>Aile Ouest - Hôtel</t>
  </si>
  <si>
    <t>SDB/WC</t>
  </si>
  <si>
    <t>Aile Est - Dortoir</t>
  </si>
  <si>
    <t>Lavabo</t>
  </si>
  <si>
    <t>Salon Rose</t>
  </si>
  <si>
    <t>Chambres</t>
  </si>
  <si>
    <t>Personnes maxi</t>
  </si>
  <si>
    <t>chf</t>
  </si>
  <si>
    <t>€</t>
  </si>
  <si>
    <t>Tarif préférentiel</t>
  </si>
  <si>
    <t>Tarif Aile Complète</t>
  </si>
  <si>
    <t>Prix moyen/personne /chambre</t>
  </si>
  <si>
    <t>prix moyen global/ personne</t>
  </si>
  <si>
    <t>Réductions :</t>
  </si>
  <si>
    <t>Total</t>
  </si>
  <si>
    <t>Nombre de personnes</t>
  </si>
  <si>
    <t>Salles</t>
  </si>
  <si>
    <t>Tarif /Jour</t>
  </si>
  <si>
    <t>Grande</t>
  </si>
  <si>
    <t>Méditation</t>
  </si>
  <si>
    <t>Cheminée Haut</t>
  </si>
  <si>
    <t>Bibliothèque</t>
  </si>
  <si>
    <t>Matériel supplémentaire :</t>
  </si>
  <si>
    <t>Piano</t>
  </si>
  <si>
    <t>Tatamis</t>
  </si>
  <si>
    <t xml:space="preserve">Mont Racine : </t>
  </si>
  <si>
    <t>Souverain :</t>
  </si>
  <si>
    <t>Pique nique</t>
  </si>
  <si>
    <t>Enfants &lt; 3 ans : gratuité avec lit d'appoint fourni par les parents</t>
  </si>
  <si>
    <t>3 plats (possibilité végétarien sur demande) + carafe d'eau</t>
  </si>
  <si>
    <t>Le centre est équipé en WIFI en accès GRATUIT dans les espaces communs et dans l'Aile Ouest (Hôtel)</t>
  </si>
  <si>
    <t>Mariage  / Fêtes:</t>
  </si>
  <si>
    <t>Tarifs Hébergement</t>
  </si>
  <si>
    <r>
      <t>1 ou 2</t>
    </r>
    <r>
      <rPr>
        <sz val="9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>personnes</t>
    </r>
  </si>
  <si>
    <r>
      <t xml:space="preserve">3 </t>
    </r>
    <r>
      <rPr>
        <sz val="8"/>
        <color indexed="8"/>
        <rFont val="Calibri"/>
        <family val="2"/>
      </rPr>
      <t>personnes</t>
    </r>
  </si>
  <si>
    <r>
      <t xml:space="preserve">Idem Mont Racine 
+ </t>
    </r>
    <r>
      <rPr>
        <sz val="11"/>
        <color indexed="17"/>
        <rFont val="Calibri"/>
        <family val="2"/>
      </rPr>
      <t>Repas du soir</t>
    </r>
    <r>
      <rPr>
        <sz val="11"/>
        <color indexed="8"/>
        <rFont val="Calibri"/>
        <family val="2"/>
      </rPr>
      <t xml:space="preserve"> 3 plats 
+ </t>
    </r>
    <r>
      <rPr>
        <sz val="11"/>
        <color indexed="17"/>
        <rFont val="Calibri"/>
        <family val="2"/>
      </rPr>
      <t>chambre dortoir</t>
    </r>
    <r>
      <rPr>
        <sz val="11"/>
        <color indexed="8"/>
        <rFont val="Calibri"/>
        <family val="2"/>
      </rPr>
      <t xml:space="preserve"> (max 50 personnes)
+ </t>
    </r>
    <r>
      <rPr>
        <sz val="11"/>
        <color indexed="17"/>
        <rFont val="Calibri"/>
        <family val="2"/>
      </rPr>
      <t>Petit déjeuner</t>
    </r>
  </si>
  <si>
    <t>Tarif /pers.</t>
  </si>
  <si>
    <t>Tarif/ évènement</t>
  </si>
  <si>
    <t>Saucisse sèche, fromage, pain, fruit, boisson 3dl, barre chocolatée</t>
  </si>
  <si>
    <t>Louverain :</t>
  </si>
  <si>
    <t>Contactez nous pour toute autre combinaison, proposition …</t>
  </si>
  <si>
    <r>
      <t xml:space="preserve">Idem Mont Racine 
+ Repas du soir 3 plats 
+ chambre </t>
    </r>
    <r>
      <rPr>
        <sz val="11"/>
        <color indexed="17"/>
        <rFont val="Calibri"/>
        <family val="2"/>
      </rPr>
      <t>double avec SdB</t>
    </r>
    <r>
      <rPr>
        <sz val="11"/>
        <color rgb="FF000000"/>
        <rFont val="Calibri"/>
        <family val="2"/>
      </rPr>
      <t xml:space="preserve"> (max 24 personnes)
+ Petit déjeuner</t>
    </r>
  </si>
  <si>
    <r>
      <t>Idem Mont Racine 
+ Repas du soir 3 plats 
+ chambre</t>
    </r>
    <r>
      <rPr>
        <sz val="11"/>
        <color indexed="17"/>
        <rFont val="Calibri"/>
        <family val="2"/>
      </rPr>
      <t xml:space="preserve"> individuelle avec SdB</t>
    </r>
    <r>
      <rPr>
        <sz val="11"/>
        <color rgb="FF000000"/>
        <rFont val="Calibri"/>
        <family val="2"/>
      </rPr>
      <t xml:space="preserve"> (max 12 personnes)
+ Petit déjeuner</t>
    </r>
  </si>
  <si>
    <r>
      <t>Idem Mont Racine 
+ Repas du soir 3 plats 
+ chambre</t>
    </r>
    <r>
      <rPr>
        <sz val="11"/>
        <color indexed="17"/>
        <rFont val="Calibri"/>
        <family val="2"/>
      </rPr>
      <t xml:space="preserve"> </t>
    </r>
    <r>
      <rPr>
        <sz val="11"/>
        <color indexed="17"/>
        <rFont val="Calibri"/>
        <family val="2"/>
      </rPr>
      <t>individuelle en dortoir</t>
    </r>
    <r>
      <rPr>
        <sz val="11"/>
        <color rgb="FF000000"/>
        <rFont val="Calibri"/>
        <family val="2"/>
      </rPr>
      <t xml:space="preserve"> (max 14 personnes)
+ Petit déjeuner</t>
    </r>
  </si>
  <si>
    <t xml:space="preserve">Salle incluse dans le tarif avec Beamer et flipchart
Accueil café /croissant,
Café/thé à discrétion durant la journée
Repas du midi : 3 plats,
Après midi : Panier de fruits /cake
Eaux minérales dans la salle de travail
</t>
  </si>
  <si>
    <t>Geneveys :</t>
  </si>
  <si>
    <r>
      <rPr>
        <sz val="11"/>
        <color indexed="8"/>
        <rFont val="Calibri"/>
        <family val="2"/>
      </rPr>
      <t>Buffet</t>
    </r>
    <r>
      <rPr>
        <sz val="11"/>
        <color rgb="FF000000"/>
        <rFont val="Calibri"/>
        <family val="2"/>
      </rPr>
      <t xml:space="preserve"> : pain, confitures, miel, beurre, céréales, yoghourt, boissons chaudes</t>
    </r>
  </si>
  <si>
    <t xml:space="preserve">3 ans &lt; Enfants &lt; 7 ans : - 50 % ;  Jeunes &lt; 16 ans : - 10 %  ; </t>
  </si>
  <si>
    <r>
      <t xml:space="preserve">Visitez notre site </t>
    </r>
    <r>
      <rPr>
        <b/>
        <sz val="12"/>
        <color indexed="17"/>
        <rFont val="Calibri"/>
        <family val="2"/>
      </rPr>
      <t>Louverain.com</t>
    </r>
    <r>
      <rPr>
        <b/>
        <sz val="12"/>
        <color indexed="8"/>
        <rFont val="Calibri"/>
        <family val="2"/>
      </rPr>
      <t xml:space="preserve"> et découvrez nos produits artisanaux:
Saumon fumé, Terrine, Confitures, Glaces maisons…</t>
    </r>
  </si>
  <si>
    <t>Coffrane :</t>
  </si>
  <si>
    <t>Taxe de séjour en sus</t>
  </si>
  <si>
    <r>
      <t xml:space="preserve">Forfaits Journaliers </t>
    </r>
    <r>
      <rPr>
        <b/>
        <sz val="10"/>
        <color indexed="8"/>
        <rFont val="Calibri"/>
        <family val="2"/>
      </rPr>
      <t>(minimum 12 pers)</t>
    </r>
  </si>
  <si>
    <r>
      <t>Sont inclus dans le tarif: Beamer et Flipchart.
Les locations de salles sont conditionnées par un contrat de restauration ou d'hébergement associés. (</t>
    </r>
    <r>
      <rPr>
        <b/>
        <sz val="10"/>
        <color indexed="8"/>
        <rFont val="Calibri"/>
        <family val="2"/>
      </rPr>
      <t>pas de location seule</t>
    </r>
    <r>
      <rPr>
        <sz val="10"/>
        <color indexed="8"/>
        <rFont val="Calibri"/>
        <family val="2"/>
      </rPr>
      <t>)</t>
    </r>
  </si>
  <si>
    <t>Dés 60</t>
  </si>
  <si>
    <t>Louverain Inn SA, Geneveys / Coffrane
CH-645.4.109.038-7
Info : contact@louverain.com
Téléphone : + 41 32 857 16 66</t>
  </si>
  <si>
    <t>Capacité max.</t>
  </si>
  <si>
    <t>Studio (douche)</t>
  </si>
  <si>
    <t>SdE/WC</t>
  </si>
  <si>
    <t>Studio (douche+WC)</t>
  </si>
  <si>
    <t>SdE</t>
  </si>
  <si>
    <t>Estrade 3 m2</t>
  </si>
  <si>
    <t>Douche / Lavabo</t>
  </si>
  <si>
    <t>Studio 
(douche + WC)</t>
  </si>
  <si>
    <r>
      <t xml:space="preserve">4 </t>
    </r>
    <r>
      <rPr>
        <sz val="8"/>
        <color indexed="8"/>
        <rFont val="Calibri"/>
        <family val="2"/>
      </rPr>
      <t>pers. + CHF20/pers. Supl.</t>
    </r>
  </si>
  <si>
    <t xml:space="preserve">Ces tarifs sont donnés à titre indicatif et peuvent être modifiés à tout moment sans information préalable. </t>
  </si>
  <si>
    <t>Aile Est - Dortoir
Rdc                             Etage</t>
  </si>
  <si>
    <t>Bâtiment Central</t>
  </si>
  <si>
    <t>Buffet : pain, confiture, miel, beurre, céréales, yoghourt, boissons chaudes, fromages, charcuteries, saumon fumé, oeufs brouillés, bacon</t>
  </si>
  <si>
    <t>Brunch (durée 2 heures)</t>
  </si>
  <si>
    <t>Repas Midi ou Soir (en buffet)</t>
  </si>
  <si>
    <t>Petit déjeuner (durée 1 heure)</t>
  </si>
  <si>
    <t>Full = 2 800 CHF</t>
  </si>
  <si>
    <t>Ces tarifs sont donnés à titre indicatif et peuvent être modifiés à tout moment sans information préalable. Seule l'offre définitive est contractuelle (TL01-20)</t>
  </si>
  <si>
    <t>Seule l'offre définitive est contractuelle (TL01-20)</t>
  </si>
  <si>
    <t>Salon Haut</t>
  </si>
  <si>
    <t>Max 6</t>
  </si>
  <si>
    <t>Sonorisation (avec micro sans fil)</t>
  </si>
  <si>
    <r>
      <t xml:space="preserve">Grande salle, sonorisation, Menu de fête 
(à définir :  Saumon fumé du Louverain, spécialités régionales, plat végétarien, menu bio ...)
</t>
    </r>
    <r>
      <rPr>
        <i/>
        <sz val="11"/>
        <color indexed="17"/>
        <rFont val="Calibri"/>
        <family val="2"/>
      </rPr>
      <t xml:space="preserve">hébergement </t>
    </r>
    <r>
      <rPr>
        <b/>
        <i/>
        <u/>
        <sz val="11"/>
        <color indexed="17"/>
        <rFont val="Calibri"/>
        <family val="2"/>
      </rPr>
      <t>en option</t>
    </r>
    <r>
      <rPr>
        <i/>
        <sz val="11"/>
        <color indexed="17"/>
        <rFont val="Calibri"/>
        <family val="2"/>
      </rPr>
      <t xml:space="preserve"> dés 30 chf/pers</t>
    </r>
  </si>
  <si>
    <t>Dortoir en Extra si tout est occupé</t>
  </si>
  <si>
    <t>partiel</t>
  </si>
  <si>
    <t xml:space="preserve">complet </t>
  </si>
  <si>
    <t>taxe</t>
  </si>
  <si>
    <t>Cafétéria</t>
  </si>
  <si>
    <t xml:space="preserve">Tente (Blanc &amp; Bleu) : 6 X 12m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</si>
</sst>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Fr.&quot;\ #,##0"/>
  </numFmts>
  <fonts count="43" x14ac:knownFonts="1"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36"/>
      <color indexed="8"/>
      <name val="Calibri"/>
      <family val="2"/>
    </font>
    <font>
      <b/>
      <sz val="24"/>
      <color indexed="8"/>
      <name val="Calibri"/>
      <family val="2"/>
    </font>
    <font>
      <sz val="14"/>
      <color indexed="8"/>
      <name val="Calibri"/>
      <family val="2"/>
    </font>
    <font>
      <sz val="20"/>
      <color indexed="8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22"/>
      <color indexed="8"/>
      <name val="Calibri"/>
      <family val="2"/>
    </font>
    <font>
      <sz val="16"/>
      <color indexed="8"/>
      <name val="Calibri"/>
      <family val="2"/>
    </font>
    <font>
      <sz val="16"/>
      <color indexed="17"/>
      <name val="Calibri"/>
      <family val="2"/>
    </font>
    <font>
      <b/>
      <sz val="20"/>
      <color indexed="8"/>
      <name val="Calibri"/>
      <family val="2"/>
    </font>
    <font>
      <i/>
      <sz val="16"/>
      <color indexed="8"/>
      <name val="Calibri"/>
      <family val="2"/>
    </font>
    <font>
      <b/>
      <sz val="20"/>
      <color indexed="17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14"/>
      <color indexed="17"/>
      <name val="Calibri"/>
      <family val="2"/>
    </font>
    <font>
      <b/>
      <i/>
      <sz val="16"/>
      <color indexed="8"/>
      <name val="Calibri"/>
      <family val="2"/>
    </font>
    <font>
      <sz val="11"/>
      <color indexed="17"/>
      <name val="Calibri"/>
      <family val="2"/>
    </font>
    <font>
      <b/>
      <sz val="12"/>
      <color indexed="8"/>
      <name val="Calibri"/>
      <family val="2"/>
    </font>
    <font>
      <i/>
      <sz val="11"/>
      <color indexed="17"/>
      <name val="Calibri"/>
      <family val="2"/>
    </font>
    <font>
      <b/>
      <i/>
      <u/>
      <sz val="11"/>
      <color indexed="17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2"/>
      <color indexed="17"/>
      <name val="Calibri"/>
      <family val="2"/>
    </font>
    <font>
      <sz val="16"/>
      <color rgb="FF00B050"/>
      <name val="Calibri"/>
      <family val="2"/>
    </font>
    <font>
      <b/>
      <sz val="11"/>
      <color rgb="FF000000"/>
      <name val="Calibri"/>
      <family val="2"/>
    </font>
    <font>
      <sz val="14"/>
      <color rgb="FF00B050"/>
      <name val="Calibri"/>
      <family val="2"/>
    </font>
    <font>
      <b/>
      <sz val="11"/>
      <color rgb="FF008000"/>
      <name val="Calibri"/>
      <family val="2"/>
    </font>
    <font>
      <b/>
      <u/>
      <sz val="11"/>
      <color rgb="FF000000"/>
      <name val="Calibri"/>
      <family val="2"/>
    </font>
    <font>
      <sz val="16"/>
      <color rgb="FF008000"/>
      <name val="Calibri"/>
      <family val="2"/>
    </font>
    <font>
      <sz val="14"/>
      <color rgb="FF008000"/>
      <name val="Calibri"/>
      <family val="2"/>
    </font>
    <font>
      <sz val="20"/>
      <color rgb="FF000000"/>
      <name val="Calibri"/>
      <family val="2"/>
    </font>
    <font>
      <b/>
      <sz val="14"/>
      <color rgb="FF008000"/>
      <name val="Calibri"/>
      <family val="2"/>
    </font>
    <font>
      <i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4"/>
      <color rgb="FF000000"/>
      <name val="Calibri"/>
      <family val="2"/>
    </font>
    <font>
      <sz val="10"/>
      <color rgb="FF000000"/>
      <name val="Calibri"/>
      <family val="2"/>
    </font>
    <font>
      <sz val="10"/>
      <color rgb="FF666666"/>
      <name val="Arial"/>
      <family val="2"/>
    </font>
    <font>
      <i/>
      <sz val="8"/>
      <color rgb="FF000000"/>
      <name val="Calibri"/>
      <family val="2"/>
    </font>
    <font>
      <i/>
      <sz val="14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AF1DD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10" xfId="0" applyBorder="1"/>
    <xf numFmtId="0" fontId="0" fillId="2" borderId="11" xfId="0" applyFill="1" applyBorder="1"/>
    <xf numFmtId="0" fontId="0" fillId="2" borderId="12" xfId="0" applyFill="1" applyBorder="1"/>
    <xf numFmtId="0" fontId="9" fillId="3" borderId="14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4" fillId="3" borderId="7" xfId="0" applyFont="1" applyFill="1" applyBorder="1"/>
    <xf numFmtId="0" fontId="4" fillId="3" borderId="11" xfId="0" applyFont="1" applyFill="1" applyBorder="1"/>
    <xf numFmtId="3" fontId="4" fillId="3" borderId="16" xfId="0" applyNumberFormat="1" applyFont="1" applyFill="1" applyBorder="1"/>
    <xf numFmtId="0" fontId="0" fillId="0" borderId="0" xfId="0" applyProtection="1">
      <protection hidden="1"/>
    </xf>
    <xf numFmtId="0" fontId="0" fillId="0" borderId="7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6" xfId="0" applyBorder="1" applyProtection="1">
      <protection locked="0"/>
    </xf>
    <xf numFmtId="0" fontId="0" fillId="4" borderId="8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0" fillId="0" borderId="18" xfId="0" applyBorder="1"/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28" fillId="0" borderId="0" xfId="0" applyFont="1"/>
    <xf numFmtId="0" fontId="0" fillId="0" borderId="20" xfId="0" applyBorder="1"/>
    <xf numFmtId="0" fontId="17" fillId="0" borderId="9" xfId="0" applyFont="1" applyBorder="1" applyAlignment="1" applyProtection="1">
      <alignment horizontal="center"/>
      <protection locked="0"/>
    </xf>
    <xf numFmtId="0" fontId="17" fillId="0" borderId="9" xfId="0" applyFont="1" applyBorder="1" applyAlignment="1">
      <alignment horizontal="center"/>
    </xf>
    <xf numFmtId="0" fontId="17" fillId="5" borderId="22" xfId="0" applyFont="1" applyFill="1" applyBorder="1" applyAlignment="1">
      <alignment horizontal="center"/>
    </xf>
    <xf numFmtId="0" fontId="29" fillId="0" borderId="6" xfId="0" applyFont="1" applyBorder="1" applyAlignment="1" applyProtection="1">
      <alignment horizontal="center"/>
      <protection locked="0"/>
    </xf>
    <xf numFmtId="0" fontId="29" fillId="0" borderId="6" xfId="0" applyFont="1" applyBorder="1" applyAlignment="1">
      <alignment horizontal="center"/>
    </xf>
    <xf numFmtId="0" fontId="29" fillId="0" borderId="9" xfId="0" applyFont="1" applyBorder="1" applyAlignment="1" applyProtection="1">
      <alignment horizontal="center"/>
      <protection locked="0"/>
    </xf>
    <xf numFmtId="0" fontId="29" fillId="0" borderId="9" xfId="0" applyFont="1" applyBorder="1" applyAlignment="1">
      <alignment horizontal="center"/>
    </xf>
    <xf numFmtId="0" fontId="29" fillId="5" borderId="21" xfId="0" applyFont="1" applyFill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9" fillId="5" borderId="9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4" fillId="6" borderId="7" xfId="0" applyFont="1" applyFill="1" applyBorder="1"/>
    <xf numFmtId="0" fontId="4" fillId="6" borderId="11" xfId="0" applyFont="1" applyFill="1" applyBorder="1"/>
    <xf numFmtId="3" fontId="4" fillId="6" borderId="16" xfId="0" applyNumberFormat="1" applyFont="1" applyFill="1" applyBorder="1"/>
    <xf numFmtId="0" fontId="9" fillId="6" borderId="14" xfId="0" applyFont="1" applyFill="1" applyBorder="1" applyAlignment="1">
      <alignment horizontal="center"/>
    </xf>
    <xf numFmtId="0" fontId="9" fillId="6" borderId="15" xfId="0" applyFont="1" applyFill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4" fillId="6" borderId="16" xfId="0" applyFont="1" applyFill="1" applyBorder="1"/>
    <xf numFmtId="0" fontId="1" fillId="6" borderId="20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31" fillId="0" borderId="24" xfId="0" applyFont="1" applyBorder="1"/>
    <xf numFmtId="0" fontId="20" fillId="0" borderId="17" xfId="0" applyFont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30" fillId="0" borderId="12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31" fillId="0" borderId="26" xfId="0" applyFont="1" applyBorder="1"/>
    <xf numFmtId="0" fontId="31" fillId="0" borderId="0" xfId="0" applyFont="1"/>
    <xf numFmtId="0" fontId="30" fillId="0" borderId="0" xfId="0" applyFont="1" applyAlignment="1">
      <alignment horizontal="center"/>
    </xf>
    <xf numFmtId="0" fontId="9" fillId="7" borderId="23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31" fillId="7" borderId="24" xfId="0" applyFont="1" applyFill="1" applyBorder="1"/>
    <xf numFmtId="0" fontId="0" fillId="7" borderId="20" xfId="0" applyFill="1" applyBorder="1"/>
    <xf numFmtId="0" fontId="9" fillId="8" borderId="23" xfId="0" applyFont="1" applyFill="1" applyBorder="1" applyAlignment="1">
      <alignment horizontal="center"/>
    </xf>
    <xf numFmtId="0" fontId="31" fillId="8" borderId="24" xfId="0" applyFont="1" applyFill="1" applyBorder="1"/>
    <xf numFmtId="0" fontId="0" fillId="8" borderId="20" xfId="0" applyFill="1" applyBorder="1"/>
    <xf numFmtId="0" fontId="4" fillId="7" borderId="7" xfId="0" applyFont="1" applyFill="1" applyBorder="1"/>
    <xf numFmtId="0" fontId="4" fillId="7" borderId="16" xfId="0" applyFont="1" applyFill="1" applyBorder="1"/>
    <xf numFmtId="0" fontId="32" fillId="0" borderId="0" xfId="0" applyFont="1" applyAlignment="1">
      <alignment vertical="top" wrapText="1"/>
    </xf>
    <xf numFmtId="0" fontId="30" fillId="0" borderId="5" xfId="0" applyFont="1" applyBorder="1" applyAlignment="1">
      <alignment horizontal="left"/>
    </xf>
    <xf numFmtId="0" fontId="9" fillId="3" borderId="27" xfId="0" applyFont="1" applyFill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29" fillId="0" borderId="28" xfId="0" applyFont="1" applyBorder="1" applyAlignment="1" applyProtection="1">
      <alignment horizontal="center"/>
      <protection locked="0"/>
    </xf>
    <xf numFmtId="0" fontId="9" fillId="7" borderId="14" xfId="0" applyFont="1" applyFill="1" applyBorder="1" applyAlignment="1">
      <alignment horizontal="center"/>
    </xf>
    <xf numFmtId="0" fontId="0" fillId="2" borderId="29" xfId="0" applyFill="1" applyBorder="1"/>
    <xf numFmtId="0" fontId="0" fillId="4" borderId="29" xfId="0" applyFill="1" applyBorder="1" applyAlignment="1">
      <alignment horizontal="center"/>
    </xf>
    <xf numFmtId="0" fontId="23" fillId="3" borderId="14" xfId="0" applyFont="1" applyFill="1" applyBorder="1" applyAlignment="1">
      <alignment horizontal="center" vertical="center" wrapText="1"/>
    </xf>
    <xf numFmtId="0" fontId="29" fillId="5" borderId="38" xfId="0" applyFont="1" applyFill="1" applyBorder="1" applyAlignment="1">
      <alignment horizontal="center"/>
    </xf>
    <xf numFmtId="0" fontId="29" fillId="5" borderId="28" xfId="0" applyFont="1" applyFill="1" applyBorder="1" applyAlignment="1">
      <alignment horizontal="center"/>
    </xf>
    <xf numFmtId="0" fontId="40" fillId="0" borderId="0" xfId="0" applyFont="1"/>
    <xf numFmtId="0" fontId="12" fillId="0" borderId="36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54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/>
    </xf>
    <xf numFmtId="0" fontId="27" fillId="0" borderId="23" xfId="0" applyFont="1" applyBorder="1" applyAlignment="1" applyProtection="1">
      <alignment horizontal="center"/>
      <protection locked="0"/>
    </xf>
    <xf numFmtId="0" fontId="27" fillId="0" borderId="14" xfId="0" applyFont="1" applyBorder="1" applyAlignment="1" applyProtection="1">
      <alignment horizontal="center"/>
      <protection locked="0"/>
    </xf>
    <xf numFmtId="0" fontId="27" fillId="0" borderId="15" xfId="0" applyFont="1" applyBorder="1" applyAlignment="1" applyProtection="1">
      <alignment horizontal="center"/>
      <protection locked="0"/>
    </xf>
    <xf numFmtId="0" fontId="0" fillId="0" borderId="57" xfId="0" applyBorder="1" applyProtection="1">
      <protection locked="0"/>
    </xf>
    <xf numFmtId="0" fontId="0" fillId="2" borderId="28" xfId="0" applyFill="1" applyBorder="1"/>
    <xf numFmtId="0" fontId="27" fillId="0" borderId="53" xfId="0" applyFont="1" applyBorder="1" applyAlignment="1">
      <alignment horizontal="center"/>
    </xf>
    <xf numFmtId="0" fontId="0" fillId="2" borderId="16" xfId="0" applyFill="1" applyBorder="1"/>
    <xf numFmtId="0" fontId="0" fillId="2" borderId="19" xfId="0" applyFill="1" applyBorder="1"/>
    <xf numFmtId="0" fontId="0" fillId="4" borderId="19" xfId="0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15" fillId="7" borderId="53" xfId="0" applyFont="1" applyFill="1" applyBorder="1" applyAlignment="1">
      <alignment horizontal="center" vertical="distributed" wrapText="1"/>
    </xf>
    <xf numFmtId="0" fontId="18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0" fontId="1" fillId="0" borderId="11" xfId="0" applyFont="1" applyBorder="1" applyProtection="1">
      <protection locked="0"/>
    </xf>
    <xf numFmtId="0" fontId="0" fillId="0" borderId="28" xfId="0" applyBorder="1" applyProtection="1">
      <protection locked="0"/>
    </xf>
    <xf numFmtId="0" fontId="17" fillId="0" borderId="36" xfId="0" applyFont="1" applyBorder="1" applyAlignment="1" applyProtection="1">
      <alignment horizontal="center"/>
      <protection locked="0"/>
    </xf>
    <xf numFmtId="0" fontId="33" fillId="0" borderId="55" xfId="0" applyFont="1" applyBorder="1" applyAlignment="1" applyProtection="1">
      <alignment horizontal="center"/>
      <protection locked="0"/>
    </xf>
    <xf numFmtId="0" fontId="17" fillId="0" borderId="55" xfId="0" applyFont="1" applyBorder="1" applyAlignment="1" applyProtection="1">
      <alignment horizontal="center"/>
      <protection locked="0"/>
    </xf>
    <xf numFmtId="0" fontId="17" fillId="5" borderId="5" xfId="0" applyFont="1" applyFill="1" applyBorder="1" applyAlignment="1">
      <alignment horizontal="center"/>
    </xf>
    <xf numFmtId="0" fontId="17" fillId="5" borderId="25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/>
    </xf>
    <xf numFmtId="0" fontId="17" fillId="5" borderId="9" xfId="0" applyFont="1" applyFill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0" fillId="0" borderId="29" xfId="0" applyBorder="1" applyProtection="1">
      <protection locked="0"/>
    </xf>
    <xf numFmtId="0" fontId="15" fillId="7" borderId="47" xfId="0" applyFont="1" applyFill="1" applyBorder="1" applyAlignment="1">
      <alignment horizontal="center" vertical="distributed" wrapText="1"/>
    </xf>
    <xf numFmtId="0" fontId="23" fillId="3" borderId="58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/>
    </xf>
    <xf numFmtId="0" fontId="27" fillId="0" borderId="58" xfId="0" applyFont="1" applyBorder="1" applyAlignment="1" applyProtection="1">
      <alignment horizontal="center"/>
      <protection locked="0"/>
    </xf>
    <xf numFmtId="0" fontId="27" fillId="0" borderId="60" xfId="0" applyFont="1" applyBorder="1" applyAlignment="1">
      <alignment horizontal="center"/>
    </xf>
    <xf numFmtId="0" fontId="1" fillId="7" borderId="59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top"/>
    </xf>
    <xf numFmtId="0" fontId="41" fillId="0" borderId="0" xfId="0" applyFont="1" applyAlignment="1">
      <alignment vertical="top"/>
    </xf>
    <xf numFmtId="0" fontId="15" fillId="7" borderId="57" xfId="0" applyFont="1" applyFill="1" applyBorder="1" applyAlignment="1">
      <alignment horizontal="center" vertical="distributed" wrapText="1"/>
    </xf>
    <xf numFmtId="0" fontId="29" fillId="0" borderId="13" xfId="0" applyFont="1" applyBorder="1" applyAlignment="1" applyProtection="1">
      <alignment horizontal="center"/>
      <protection locked="0"/>
    </xf>
    <xf numFmtId="0" fontId="29" fillId="5" borderId="13" xfId="0" applyFont="1" applyFill="1" applyBorder="1" applyAlignment="1">
      <alignment horizontal="center"/>
    </xf>
    <xf numFmtId="0" fontId="29" fillId="5" borderId="48" xfId="0" applyFont="1" applyFill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23" fillId="3" borderId="30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textRotation="90" wrapText="1"/>
    </xf>
    <xf numFmtId="0" fontId="30" fillId="0" borderId="0" xfId="0" applyFont="1" applyAlignment="1">
      <alignment horizontal="center" wrapText="1"/>
    </xf>
    <xf numFmtId="0" fontId="0" fillId="0" borderId="0" xfId="0" applyAlignment="1">
      <alignment horizontal="left" vertical="top" wrapText="1"/>
    </xf>
    <xf numFmtId="0" fontId="36" fillId="0" borderId="0" xfId="0" applyFont="1" applyAlignment="1">
      <alignment horizontal="center" vertical="top"/>
    </xf>
    <xf numFmtId="0" fontId="37" fillId="0" borderId="0" xfId="0" applyFont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left"/>
    </xf>
    <xf numFmtId="0" fontId="31" fillId="0" borderId="20" xfId="0" applyFont="1" applyBorder="1" applyAlignment="1">
      <alignment horizontal="left"/>
    </xf>
    <xf numFmtId="0" fontId="10" fillId="0" borderId="24" xfId="0" applyFont="1" applyBorder="1" applyAlignment="1" applyProtection="1">
      <alignment horizontal="center"/>
      <protection locked="0"/>
    </xf>
    <xf numFmtId="0" fontId="10" fillId="0" borderId="26" xfId="0" applyFont="1" applyBorder="1" applyAlignment="1" applyProtection="1">
      <alignment horizontal="center"/>
      <protection locked="0"/>
    </xf>
    <xf numFmtId="0" fontId="27" fillId="0" borderId="26" xfId="0" applyFont="1" applyBorder="1" applyAlignment="1" applyProtection="1">
      <alignment horizontal="center"/>
      <protection locked="0"/>
    </xf>
    <xf numFmtId="0" fontId="10" fillId="0" borderId="2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5" fillId="7" borderId="0" xfId="0" applyFont="1" applyFill="1" applyAlignment="1">
      <alignment horizontal="center" vertical="distributed" wrapText="1"/>
    </xf>
    <xf numFmtId="0" fontId="27" fillId="0" borderId="0" xfId="0" applyFont="1" applyAlignment="1">
      <alignment horizontal="center"/>
    </xf>
    <xf numFmtId="0" fontId="0" fillId="0" borderId="6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62" xfId="0" applyBorder="1" applyProtection="1">
      <protection locked="0"/>
    </xf>
    <xf numFmtId="0" fontId="0" fillId="4" borderId="62" xfId="0" applyFill="1" applyBorder="1" applyAlignment="1">
      <alignment horizontal="center"/>
    </xf>
    <xf numFmtId="0" fontId="42" fillId="0" borderId="5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7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0" fillId="0" borderId="43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35" xfId="0" applyBorder="1" applyProtection="1">
      <protection locked="0"/>
    </xf>
    <xf numFmtId="0" fontId="4" fillId="6" borderId="42" xfId="0" applyFont="1" applyFill="1" applyBorder="1" applyAlignment="1">
      <alignment horizontal="center"/>
    </xf>
    <xf numFmtId="0" fontId="4" fillId="6" borderId="45" xfId="0" applyFont="1" applyFill="1" applyBorder="1" applyAlignment="1">
      <alignment horizontal="center"/>
    </xf>
    <xf numFmtId="0" fontId="6" fillId="6" borderId="42" xfId="0" applyFont="1" applyFill="1" applyBorder="1" applyAlignment="1">
      <alignment horizontal="left"/>
    </xf>
    <xf numFmtId="0" fontId="6" fillId="6" borderId="43" xfId="0" applyFont="1" applyFill="1" applyBorder="1" applyAlignment="1">
      <alignment horizontal="left"/>
    </xf>
    <xf numFmtId="0" fontId="6" fillId="6" borderId="30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left"/>
    </xf>
    <xf numFmtId="0" fontId="6" fillId="6" borderId="35" xfId="0" applyFont="1" applyFill="1" applyBorder="1" applyAlignment="1">
      <alignment horizontal="left"/>
    </xf>
    <xf numFmtId="0" fontId="14" fillId="6" borderId="36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37" xfId="0" applyFont="1" applyFill="1" applyBorder="1" applyAlignment="1">
      <alignment horizontal="center" vertical="center" wrapText="1"/>
    </xf>
    <xf numFmtId="0" fontId="14" fillId="6" borderId="38" xfId="0" applyFont="1" applyFill="1" applyBorder="1" applyAlignment="1">
      <alignment horizontal="center" vertical="center" wrapText="1"/>
    </xf>
    <xf numFmtId="0" fontId="6" fillId="6" borderId="39" xfId="0" applyFont="1" applyFill="1" applyBorder="1" applyAlignment="1">
      <alignment horizontal="left"/>
    </xf>
    <xf numFmtId="0" fontId="6" fillId="6" borderId="40" xfId="0" applyFont="1" applyFill="1" applyBorder="1" applyAlignment="1">
      <alignment horizontal="left"/>
    </xf>
    <xf numFmtId="0" fontId="4" fillId="6" borderId="39" xfId="0" applyFont="1" applyFill="1" applyBorder="1" applyAlignment="1">
      <alignment horizontal="center"/>
    </xf>
    <xf numFmtId="0" fontId="4" fillId="6" borderId="4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11" fillId="0" borderId="46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6" borderId="23" xfId="0" applyFont="1" applyFill="1" applyBorder="1" applyAlignment="1">
      <alignment horizontal="center" vertical="center" textRotation="90"/>
    </xf>
    <xf numFmtId="0" fontId="8" fillId="6" borderId="14" xfId="0" applyFont="1" applyFill="1" applyBorder="1" applyAlignment="1">
      <alignment horizontal="center" vertical="center" textRotation="90"/>
    </xf>
    <xf numFmtId="0" fontId="8" fillId="6" borderId="15" xfId="0" applyFont="1" applyFill="1" applyBorder="1" applyAlignment="1">
      <alignment horizontal="center" vertical="center" textRotation="90"/>
    </xf>
    <xf numFmtId="1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0" fontId="34" fillId="0" borderId="23" xfId="0" applyFont="1" applyBorder="1" applyAlignment="1">
      <alignment horizontal="center" vertical="center" textRotation="90" shrinkToFit="1"/>
    </xf>
    <xf numFmtId="0" fontId="34" fillId="0" borderId="14" xfId="0" applyFont="1" applyBorder="1" applyAlignment="1">
      <alignment horizontal="center" vertical="center" textRotation="90" shrinkToFit="1"/>
    </xf>
    <xf numFmtId="0" fontId="34" fillId="0" borderId="15" xfId="0" applyFont="1" applyBorder="1" applyAlignment="1">
      <alignment horizontal="center" vertical="center" textRotation="90" shrinkToFit="1"/>
    </xf>
    <xf numFmtId="0" fontId="5" fillId="7" borderId="23" xfId="0" applyFont="1" applyFill="1" applyBorder="1" applyAlignment="1">
      <alignment horizontal="center" vertical="center" textRotation="90" wrapText="1"/>
    </xf>
    <xf numFmtId="0" fontId="5" fillId="7" borderId="14" xfId="0" applyFont="1" applyFill="1" applyBorder="1" applyAlignment="1">
      <alignment horizontal="center" vertical="center" textRotation="90" wrapText="1"/>
    </xf>
    <xf numFmtId="0" fontId="5" fillId="7" borderId="15" xfId="0" applyFont="1" applyFill="1" applyBorder="1" applyAlignment="1">
      <alignment horizontal="center" vertical="center" textRotation="90" wrapText="1"/>
    </xf>
    <xf numFmtId="0" fontId="30" fillId="0" borderId="0" xfId="0" applyFont="1" applyAlignment="1">
      <alignment horizontal="right" vertical="center" wrapText="1"/>
    </xf>
    <xf numFmtId="0" fontId="30" fillId="0" borderId="47" xfId="0" applyFont="1" applyBorder="1" applyAlignment="1">
      <alignment horizontal="right" vertical="center" wrapText="1"/>
    </xf>
    <xf numFmtId="0" fontId="6" fillId="7" borderId="39" xfId="0" applyFont="1" applyFill="1" applyBorder="1" applyAlignment="1">
      <alignment horizontal="left"/>
    </xf>
    <xf numFmtId="0" fontId="6" fillId="7" borderId="40" xfId="0" applyFont="1" applyFill="1" applyBorder="1" applyAlignment="1">
      <alignment horizontal="left"/>
    </xf>
    <xf numFmtId="0" fontId="4" fillId="7" borderId="39" xfId="0" applyFont="1" applyFill="1" applyBorder="1" applyAlignment="1">
      <alignment horizontal="center"/>
    </xf>
    <xf numFmtId="0" fontId="4" fillId="7" borderId="52" xfId="0" applyFont="1" applyFill="1" applyBorder="1" applyAlignment="1">
      <alignment horizontal="center"/>
    </xf>
    <xf numFmtId="0" fontId="6" fillId="7" borderId="34" xfId="0" applyFont="1" applyFill="1" applyBorder="1" applyAlignment="1">
      <alignment horizontal="left"/>
    </xf>
    <xf numFmtId="0" fontId="6" fillId="7" borderId="35" xfId="0" applyFont="1" applyFill="1" applyBorder="1" applyAlignment="1">
      <alignment horizontal="left"/>
    </xf>
    <xf numFmtId="0" fontId="38" fillId="0" borderId="2" xfId="0" applyFont="1" applyBorder="1" applyAlignment="1">
      <alignment horizontal="center"/>
    </xf>
    <xf numFmtId="0" fontId="38" fillId="0" borderId="51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4" fillId="6" borderId="20" xfId="0" applyFont="1" applyFill="1" applyBorder="1" applyAlignment="1">
      <alignment horizontal="center" vertical="center" wrapText="1"/>
    </xf>
    <xf numFmtId="0" fontId="14" fillId="6" borderId="31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4" fillId="7" borderId="31" xfId="0" applyFont="1" applyFill="1" applyBorder="1" applyAlignment="1">
      <alignment horizontal="center" vertical="center" wrapText="1"/>
    </xf>
    <xf numFmtId="0" fontId="6" fillId="7" borderId="42" xfId="0" applyFont="1" applyFill="1" applyBorder="1" applyAlignment="1">
      <alignment horizontal="left"/>
    </xf>
    <xf numFmtId="0" fontId="6" fillId="7" borderId="43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2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25" fillId="0" borderId="50" xfId="0" applyFont="1" applyBorder="1" applyAlignment="1">
      <alignment horizontal="center"/>
    </xf>
    <xf numFmtId="0" fontId="25" fillId="0" borderId="51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30" fillId="0" borderId="47" xfId="0" applyFont="1" applyBorder="1" applyAlignment="1">
      <alignment horizontal="center" wrapText="1"/>
    </xf>
    <xf numFmtId="0" fontId="4" fillId="6" borderId="52" xfId="0" applyFont="1" applyFill="1" applyBorder="1" applyAlignment="1">
      <alignment horizontal="center"/>
    </xf>
    <xf numFmtId="0" fontId="0" fillId="0" borderId="26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46" xfId="0" applyBorder="1" applyAlignment="1">
      <alignment horizontal="left" wrapText="1"/>
    </xf>
    <xf numFmtId="0" fontId="0" fillId="0" borderId="47" xfId="0" applyBorder="1" applyAlignment="1">
      <alignment horizontal="left" wrapText="1"/>
    </xf>
    <xf numFmtId="0" fontId="0" fillId="0" borderId="48" xfId="0" applyBorder="1" applyAlignment="1">
      <alignment horizontal="left" wrapText="1"/>
    </xf>
    <xf numFmtId="0" fontId="0" fillId="0" borderId="33" xfId="0" applyBorder="1" applyAlignment="1">
      <alignment horizontal="left"/>
    </xf>
    <xf numFmtId="0" fontId="0" fillId="0" borderId="13" xfId="0" applyBorder="1" applyAlignment="1">
      <alignment horizontal="left"/>
    </xf>
    <xf numFmtId="0" fontId="37" fillId="0" borderId="2" xfId="0" applyFont="1" applyBorder="1" applyAlignment="1">
      <alignment horizontal="left"/>
    </xf>
    <xf numFmtId="0" fontId="0" fillId="0" borderId="4" xfId="0" applyBorder="1"/>
    <xf numFmtId="0" fontId="6" fillId="7" borderId="30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6" fillId="7" borderId="3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46" xfId="0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0" fillId="0" borderId="48" xfId="0" applyBorder="1" applyAlignment="1">
      <alignment horizontal="center" vertical="top" wrapText="1"/>
    </xf>
    <xf numFmtId="0" fontId="39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37" fillId="0" borderId="49" xfId="0" applyFont="1" applyBorder="1" applyAlignment="1">
      <alignment horizontal="left"/>
    </xf>
    <xf numFmtId="0" fontId="37" fillId="0" borderId="35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35" fillId="0" borderId="20" xfId="0" applyFont="1" applyBorder="1" applyAlignment="1">
      <alignment horizontal="center" wrapText="1"/>
    </xf>
    <xf numFmtId="0" fontId="35" fillId="0" borderId="47" xfId="0" applyFont="1" applyBorder="1" applyAlignment="1">
      <alignment horizontal="center" wrapText="1"/>
    </xf>
    <xf numFmtId="0" fontId="37" fillId="0" borderId="20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</xdr:colOff>
      <xdr:row>0</xdr:row>
      <xdr:rowOff>19050</xdr:rowOff>
    </xdr:from>
    <xdr:to>
      <xdr:col>11</xdr:col>
      <xdr:colOff>533400</xdr:colOff>
      <xdr:row>1</xdr:row>
      <xdr:rowOff>0</xdr:rowOff>
    </xdr:to>
    <xdr:pic>
      <xdr:nvPicPr>
        <xdr:cNvPr id="1095" name="Picture 1" descr="Le Louverain respirer, communiquer, découvrir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58075" y="19050"/>
          <a:ext cx="2476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400050</xdr:colOff>
      <xdr:row>1</xdr:row>
      <xdr:rowOff>123825</xdr:rowOff>
    </xdr:to>
    <xdr:pic>
      <xdr:nvPicPr>
        <xdr:cNvPr id="2103" name="Picture 1" descr="Le Louverain respirer, communiquer, découvrir">
          <a:extLst>
            <a:ext uri="{FF2B5EF4-FFF2-40B4-BE49-F238E27FC236}">
              <a16:creationId xmlns:a16="http://schemas.microsoft.com/office/drawing/2014/main" id="{00000000-0008-0000-01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9050"/>
          <a:ext cx="2476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8"/>
  <sheetViews>
    <sheetView workbookViewId="0">
      <selection activeCell="F5" sqref="F5"/>
    </sheetView>
  </sheetViews>
  <sheetFormatPr baseColWidth="10" defaultColWidth="11.5" defaultRowHeight="15" x14ac:dyDescent="0.2"/>
  <cols>
    <col min="1" max="1" width="10" customWidth="1"/>
    <col min="2" max="2" width="10.5" bestFit="1" customWidth="1"/>
    <col min="3" max="3" width="12.5" customWidth="1"/>
    <col min="4" max="4" width="8.83203125" customWidth="1"/>
    <col min="5" max="5" width="10.83203125" customWidth="1"/>
    <col min="6" max="6" width="13.5" customWidth="1"/>
    <col min="7" max="11" width="15.6640625" customWidth="1"/>
  </cols>
  <sheetData>
    <row r="1" spans="1:16" ht="47" x14ac:dyDescent="0.55000000000000004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"/>
    </row>
    <row r="2" spans="1:16" ht="26" x14ac:dyDescent="0.3">
      <c r="A2" s="186" t="s">
        <v>1</v>
      </c>
      <c r="B2" s="186"/>
      <c r="C2" s="190"/>
      <c r="D2" s="190"/>
      <c r="E2" s="2" t="s">
        <v>2</v>
      </c>
      <c r="F2" s="190"/>
      <c r="G2" s="191"/>
      <c r="H2" s="193" t="s">
        <v>3</v>
      </c>
      <c r="I2" s="193"/>
      <c r="J2" s="192"/>
      <c r="K2" s="192"/>
      <c r="L2" s="192"/>
    </row>
    <row r="3" spans="1:16" ht="16" thickBot="1" x14ac:dyDescent="0.25"/>
    <row r="4" spans="1:16" ht="65" thickBot="1" x14ac:dyDescent="0.25">
      <c r="B4" s="3" t="s">
        <v>4</v>
      </c>
      <c r="C4" s="4" t="s">
        <v>5</v>
      </c>
      <c r="D4" s="5" t="s">
        <v>6</v>
      </c>
      <c r="E4" s="94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25</v>
      </c>
      <c r="N4" s="160" t="s">
        <v>93</v>
      </c>
      <c r="O4" s="160" t="s">
        <v>94</v>
      </c>
      <c r="P4" s="160" t="s">
        <v>95</v>
      </c>
    </row>
    <row r="5" spans="1:16" ht="21" x14ac:dyDescent="0.25">
      <c r="A5" s="187" t="s">
        <v>14</v>
      </c>
      <c r="B5" s="74">
        <v>1</v>
      </c>
      <c r="C5" s="58" t="s">
        <v>15</v>
      </c>
      <c r="D5" s="91">
        <v>2</v>
      </c>
      <c r="E5" s="145"/>
      <c r="F5" s="148" t="str">
        <f>IF(E5="","",IF(E5=1,$N$5+$P$5,IF(E5=2,$N$5+2*$P$5,IF(E5=3,155+3*$P$5))))</f>
        <v/>
      </c>
      <c r="G5" s="163"/>
      <c r="H5" s="19"/>
      <c r="I5" s="7"/>
      <c r="J5" s="7"/>
      <c r="K5" s="8"/>
      <c r="L5" s="24" t="str">
        <f>IF(E5&lt;&gt;"",ROUND(F5/E5,0),"")</f>
        <v/>
      </c>
      <c r="N5">
        <v>135</v>
      </c>
      <c r="O5">
        <v>120</v>
      </c>
      <c r="P5">
        <v>4.2</v>
      </c>
    </row>
    <row r="6" spans="1:16" ht="21" x14ac:dyDescent="0.25">
      <c r="A6" s="188"/>
      <c r="B6" s="54">
        <v>2</v>
      </c>
      <c r="C6" s="59" t="s">
        <v>15</v>
      </c>
      <c r="D6" s="92">
        <v>2</v>
      </c>
      <c r="E6" s="146"/>
      <c r="F6" s="149" t="str">
        <f t="shared" ref="F6:F14" si="0">IF(E6="","",IF(E6=1,$N$5+$P$5,IF(E6=2,$N$5+2*$P$5,IF(E6=3,155+3*$P$5))))</f>
        <v/>
      </c>
      <c r="G6" s="161"/>
      <c r="H6" s="21"/>
      <c r="I6" s="11"/>
      <c r="J6" s="11"/>
      <c r="K6" s="12"/>
      <c r="L6" s="25" t="str">
        <f t="shared" ref="L6:L29" si="1">IF(E6&lt;&gt;"",ROUND(F6/E6,0),"")</f>
        <v/>
      </c>
      <c r="P6">
        <v>3.2</v>
      </c>
    </row>
    <row r="7" spans="1:16" ht="21" x14ac:dyDescent="0.25">
      <c r="A7" s="188"/>
      <c r="B7" s="54">
        <v>3</v>
      </c>
      <c r="C7" s="59" t="s">
        <v>15</v>
      </c>
      <c r="D7" s="92">
        <v>2</v>
      </c>
      <c r="E7" s="146"/>
      <c r="F7" s="149" t="str">
        <f t="shared" si="0"/>
        <v/>
      </c>
      <c r="G7" s="161"/>
      <c r="H7" s="21"/>
      <c r="I7" s="11"/>
      <c r="J7" s="11"/>
      <c r="K7" s="12"/>
      <c r="L7" s="25" t="str">
        <f t="shared" si="1"/>
        <v/>
      </c>
    </row>
    <row r="8" spans="1:16" ht="21" x14ac:dyDescent="0.25">
      <c r="A8" s="188"/>
      <c r="B8" s="54">
        <v>4</v>
      </c>
      <c r="C8" s="59" t="s">
        <v>15</v>
      </c>
      <c r="D8" s="92">
        <v>2</v>
      </c>
      <c r="E8" s="146"/>
      <c r="F8" s="149" t="str">
        <f t="shared" si="0"/>
        <v/>
      </c>
      <c r="G8" s="161"/>
      <c r="H8" s="111"/>
      <c r="I8" s="11"/>
      <c r="J8" s="11"/>
      <c r="K8" s="12"/>
      <c r="L8" s="25" t="str">
        <f t="shared" si="1"/>
        <v/>
      </c>
    </row>
    <row r="9" spans="1:16" ht="21" x14ac:dyDescent="0.25">
      <c r="A9" s="188"/>
      <c r="B9" s="54">
        <v>5</v>
      </c>
      <c r="C9" s="59" t="s">
        <v>15</v>
      </c>
      <c r="D9" s="92">
        <v>2</v>
      </c>
      <c r="E9" s="146"/>
      <c r="F9" s="149" t="str">
        <f t="shared" si="0"/>
        <v/>
      </c>
      <c r="G9" s="161"/>
      <c r="H9" s="111"/>
      <c r="I9" s="11"/>
      <c r="J9" s="11"/>
      <c r="K9" s="12"/>
      <c r="L9" s="25" t="str">
        <f t="shared" si="1"/>
        <v/>
      </c>
    </row>
    <row r="10" spans="1:16" ht="21" x14ac:dyDescent="0.25">
      <c r="A10" s="188"/>
      <c r="B10" s="54">
        <v>6</v>
      </c>
      <c r="C10" s="59" t="s">
        <v>15</v>
      </c>
      <c r="D10" s="92">
        <v>2</v>
      </c>
      <c r="E10" s="146"/>
      <c r="F10" s="149" t="str">
        <f t="shared" si="0"/>
        <v/>
      </c>
      <c r="G10" s="161"/>
      <c r="H10" s="111"/>
      <c r="I10" s="11"/>
      <c r="J10" s="11"/>
      <c r="K10" s="12"/>
      <c r="L10" s="25" t="str">
        <f t="shared" si="1"/>
        <v/>
      </c>
    </row>
    <row r="11" spans="1:16" ht="21" x14ac:dyDescent="0.25">
      <c r="A11" s="188"/>
      <c r="B11" s="54">
        <v>7</v>
      </c>
      <c r="C11" s="59" t="s">
        <v>15</v>
      </c>
      <c r="D11" s="92">
        <v>2</v>
      </c>
      <c r="E11" s="146"/>
      <c r="F11" s="149" t="str">
        <f t="shared" si="0"/>
        <v/>
      </c>
      <c r="G11" s="161"/>
      <c r="H11" s="21"/>
      <c r="I11" s="11"/>
      <c r="J11" s="11"/>
      <c r="K11" s="12"/>
      <c r="L11" s="25" t="str">
        <f t="shared" si="1"/>
        <v/>
      </c>
    </row>
    <row r="12" spans="1:16" ht="21" x14ac:dyDescent="0.25">
      <c r="A12" s="188"/>
      <c r="B12" s="54">
        <v>8</v>
      </c>
      <c r="C12" s="59" t="s">
        <v>15</v>
      </c>
      <c r="D12" s="92">
        <v>2</v>
      </c>
      <c r="E12" s="146"/>
      <c r="F12" s="149" t="str">
        <f t="shared" si="0"/>
        <v/>
      </c>
      <c r="G12" s="161"/>
      <c r="H12" s="21"/>
      <c r="I12" s="11"/>
      <c r="J12" s="11"/>
      <c r="K12" s="12"/>
      <c r="L12" s="25" t="str">
        <f t="shared" si="1"/>
        <v/>
      </c>
    </row>
    <row r="13" spans="1:16" ht="21" x14ac:dyDescent="0.25">
      <c r="A13" s="188"/>
      <c r="B13" s="54">
        <v>9</v>
      </c>
      <c r="C13" s="59" t="s">
        <v>15</v>
      </c>
      <c r="D13" s="92">
        <v>2</v>
      </c>
      <c r="E13" s="146"/>
      <c r="F13" s="149" t="str">
        <f t="shared" si="0"/>
        <v/>
      </c>
      <c r="G13" s="161"/>
      <c r="H13" s="21"/>
      <c r="I13" s="11"/>
      <c r="J13" s="11"/>
      <c r="K13" s="12"/>
      <c r="L13" s="25" t="str">
        <f t="shared" si="1"/>
        <v/>
      </c>
    </row>
    <row r="14" spans="1:16" ht="22" thickBot="1" x14ac:dyDescent="0.3">
      <c r="A14" s="189"/>
      <c r="B14" s="55">
        <v>10</v>
      </c>
      <c r="C14" s="59" t="s">
        <v>15</v>
      </c>
      <c r="D14" s="93">
        <v>3</v>
      </c>
      <c r="E14" s="147"/>
      <c r="F14" s="150" t="str">
        <f t="shared" si="0"/>
        <v/>
      </c>
      <c r="G14" s="162"/>
      <c r="H14" s="23"/>
      <c r="I14" s="23"/>
      <c r="J14" s="102"/>
      <c r="K14" s="103"/>
      <c r="L14" s="104" t="str">
        <f t="shared" si="1"/>
        <v/>
      </c>
    </row>
    <row r="15" spans="1:16" ht="22.5" customHeight="1" x14ac:dyDescent="0.25">
      <c r="A15" s="197" t="s">
        <v>79</v>
      </c>
      <c r="B15" s="69">
        <v>20</v>
      </c>
      <c r="C15" s="70"/>
      <c r="D15" s="91">
        <v>4</v>
      </c>
      <c r="E15" s="96"/>
      <c r="F15" s="95" t="str">
        <f>IF(E15=1,83.2,IF(E15=2,86.4,IF(E15=3,109.6,IF(E15=4,132.8,""))))</f>
        <v/>
      </c>
      <c r="G15" s="99"/>
      <c r="H15" s="112"/>
      <c r="I15" s="112"/>
      <c r="J15" s="112"/>
      <c r="K15" s="85"/>
      <c r="L15" s="86" t="str">
        <f>IF(E15&lt;&gt;"",ROUND(F15/E15,0),"")</f>
        <v/>
      </c>
    </row>
    <row r="16" spans="1:16" ht="21" customHeight="1" x14ac:dyDescent="0.25">
      <c r="A16" s="198"/>
      <c r="B16" s="84">
        <v>24</v>
      </c>
      <c r="C16" s="71"/>
      <c r="D16" s="92">
        <v>4</v>
      </c>
      <c r="E16" s="97"/>
      <c r="F16" s="95" t="str">
        <f t="shared" ref="F16:F17" si="2">IF(E16=1,83.2,IF(E16=2,86.4,IF(E16=3,109.6,IF(E16=4,132.8,""))))</f>
        <v/>
      </c>
      <c r="G16" s="20"/>
      <c r="H16" s="21"/>
      <c r="I16" s="21"/>
      <c r="J16" s="21"/>
      <c r="K16" s="85"/>
      <c r="L16" s="86" t="str">
        <f t="shared" si="1"/>
        <v/>
      </c>
    </row>
    <row r="17" spans="1:12" ht="21" x14ac:dyDescent="0.25">
      <c r="A17" s="198"/>
      <c r="B17" s="13">
        <v>25</v>
      </c>
      <c r="C17" s="71"/>
      <c r="D17" s="92">
        <v>4</v>
      </c>
      <c r="E17" s="97"/>
      <c r="F17" s="95" t="str">
        <f t="shared" si="2"/>
        <v/>
      </c>
      <c r="G17" s="20"/>
      <c r="H17" s="21"/>
      <c r="I17" s="21"/>
      <c r="J17" s="21"/>
      <c r="K17" s="12"/>
      <c r="L17" s="25" t="str">
        <f t="shared" si="1"/>
        <v/>
      </c>
    </row>
    <row r="18" spans="1:12" ht="21" x14ac:dyDescent="0.25">
      <c r="A18" s="198"/>
      <c r="B18" s="13">
        <v>26</v>
      </c>
      <c r="C18" s="71" t="s">
        <v>15</v>
      </c>
      <c r="D18" s="92">
        <v>4</v>
      </c>
      <c r="E18" s="97"/>
      <c r="F18" s="95" t="str">
        <f>IF(E18=1,108.2,IF(E18=2,111.4,IF(E18=3,139.6,IF(E18=4,167.8,""))))</f>
        <v/>
      </c>
      <c r="G18" s="20"/>
      <c r="H18" s="21"/>
      <c r="I18" s="21"/>
      <c r="J18" s="21"/>
      <c r="K18" s="12"/>
      <c r="L18" s="25" t="str">
        <f t="shared" si="1"/>
        <v/>
      </c>
    </row>
    <row r="19" spans="1:12" ht="22" thickBot="1" x14ac:dyDescent="0.3">
      <c r="A19" s="198"/>
      <c r="B19" s="105">
        <v>27</v>
      </c>
      <c r="C19" s="106" t="s">
        <v>70</v>
      </c>
      <c r="D19" s="93">
        <v>2</v>
      </c>
      <c r="E19" s="98"/>
      <c r="F19" s="101" t="str">
        <f>IF(E19=1,108.2,IF(E19=2,111.4,IF(E19=3,139.6,"")))</f>
        <v/>
      </c>
      <c r="G19" s="31"/>
      <c r="H19" s="23"/>
      <c r="I19" s="102"/>
      <c r="J19" s="102"/>
      <c r="K19" s="103"/>
      <c r="L19" s="104" t="str">
        <f t="shared" si="1"/>
        <v/>
      </c>
    </row>
    <row r="20" spans="1:12" ht="21" x14ac:dyDescent="0.25">
      <c r="A20" s="198"/>
      <c r="B20" s="13">
        <v>21</v>
      </c>
      <c r="C20" s="71" t="s">
        <v>17</v>
      </c>
      <c r="D20" s="92">
        <v>1</v>
      </c>
      <c r="E20" s="97"/>
      <c r="F20" s="95" t="str">
        <f t="shared" ref="F20:F25" si="3">IF(E20=1,83.2,IF(E20=2,86.4,IF(E20=3,109.6,IF(E20=4,132.8,""))))</f>
        <v/>
      </c>
      <c r="G20" s="99"/>
      <c r="H20" s="100"/>
      <c r="I20" s="100"/>
      <c r="J20" s="100"/>
      <c r="K20" s="85"/>
      <c r="L20" s="86" t="str">
        <f t="shared" si="1"/>
        <v/>
      </c>
    </row>
    <row r="21" spans="1:12" ht="21" x14ac:dyDescent="0.25">
      <c r="A21" s="198"/>
      <c r="B21" s="13">
        <v>22</v>
      </c>
      <c r="C21" s="71" t="s">
        <v>17</v>
      </c>
      <c r="D21" s="92">
        <v>1</v>
      </c>
      <c r="E21" s="97"/>
      <c r="F21" s="95" t="str">
        <f t="shared" si="3"/>
        <v/>
      </c>
      <c r="G21" s="20"/>
      <c r="H21" s="11"/>
      <c r="I21" s="11"/>
      <c r="J21" s="11"/>
      <c r="K21" s="12"/>
      <c r="L21" s="25" t="str">
        <f t="shared" si="1"/>
        <v/>
      </c>
    </row>
    <row r="22" spans="1:12" ht="21" x14ac:dyDescent="0.25">
      <c r="A22" s="198"/>
      <c r="B22" s="13">
        <v>23</v>
      </c>
      <c r="C22" s="71" t="s">
        <v>17</v>
      </c>
      <c r="D22" s="92">
        <v>3</v>
      </c>
      <c r="E22" s="97"/>
      <c r="F22" s="95" t="str">
        <f t="shared" si="3"/>
        <v/>
      </c>
      <c r="G22" s="20"/>
      <c r="H22" s="111"/>
      <c r="I22" s="111"/>
      <c r="J22" s="11"/>
      <c r="K22" s="12"/>
      <c r="L22" s="25" t="str">
        <f t="shared" si="1"/>
        <v/>
      </c>
    </row>
    <row r="23" spans="1:12" ht="21" x14ac:dyDescent="0.25">
      <c r="A23" s="198"/>
      <c r="B23" s="13">
        <v>28</v>
      </c>
      <c r="C23" s="71"/>
      <c r="D23" s="92">
        <v>4</v>
      </c>
      <c r="E23" s="97"/>
      <c r="F23" s="95" t="str">
        <f t="shared" si="3"/>
        <v/>
      </c>
      <c r="G23" s="20"/>
      <c r="H23" s="21"/>
      <c r="I23" s="21"/>
      <c r="J23" s="21"/>
      <c r="K23" s="12"/>
      <c r="L23" s="25" t="str">
        <f t="shared" si="1"/>
        <v/>
      </c>
    </row>
    <row r="24" spans="1:12" ht="21" x14ac:dyDescent="0.25">
      <c r="A24" s="198"/>
      <c r="B24" s="13">
        <v>29</v>
      </c>
      <c r="C24" s="71"/>
      <c r="D24" s="92">
        <v>4</v>
      </c>
      <c r="E24" s="97"/>
      <c r="F24" s="95" t="str">
        <f t="shared" si="3"/>
        <v/>
      </c>
      <c r="G24" s="20"/>
      <c r="H24" s="21"/>
      <c r="I24" s="21"/>
      <c r="J24" s="21"/>
      <c r="K24" s="12"/>
      <c r="L24" s="25" t="str">
        <f t="shared" si="1"/>
        <v/>
      </c>
    </row>
    <row r="25" spans="1:12" ht="21" x14ac:dyDescent="0.25">
      <c r="A25" s="198"/>
      <c r="B25" s="13">
        <v>30</v>
      </c>
      <c r="C25" s="71"/>
      <c r="D25" s="92">
        <v>4</v>
      </c>
      <c r="E25" s="97"/>
      <c r="F25" s="95" t="str">
        <f t="shared" si="3"/>
        <v/>
      </c>
      <c r="G25" s="20"/>
      <c r="H25" s="21"/>
      <c r="I25" s="21"/>
      <c r="J25" s="21"/>
      <c r="K25" s="12"/>
      <c r="L25" s="25" t="str">
        <f t="shared" si="1"/>
        <v/>
      </c>
    </row>
    <row r="26" spans="1:12" ht="21" x14ac:dyDescent="0.25">
      <c r="A26" s="198"/>
      <c r="B26" s="13">
        <v>31</v>
      </c>
      <c r="C26" s="71"/>
      <c r="D26" s="92">
        <v>4</v>
      </c>
      <c r="E26" s="97"/>
      <c r="F26" s="95" t="str">
        <f t="shared" ref="F26" si="4">IF(E25=1,83.2,IF(E25=2,86.4,IF(E25=3,109.6,IF(E25=4,132.8,""))))</f>
        <v/>
      </c>
      <c r="G26" s="20"/>
      <c r="H26" s="21"/>
      <c r="I26" s="21"/>
      <c r="J26" s="21"/>
      <c r="K26" s="12"/>
      <c r="L26" s="25" t="str">
        <f t="shared" si="1"/>
        <v/>
      </c>
    </row>
    <row r="27" spans="1:12" ht="21" x14ac:dyDescent="0.25">
      <c r="A27" s="198"/>
      <c r="B27" s="13">
        <v>32</v>
      </c>
      <c r="C27" s="71" t="s">
        <v>15</v>
      </c>
      <c r="D27" s="92">
        <v>4</v>
      </c>
      <c r="E27" s="97"/>
      <c r="F27" s="95" t="str">
        <f>IF(E27=1,108.2,IF(E27=2,111.4,IF(E27=3,139.6,IF(E27=4,167.8,""))))</f>
        <v/>
      </c>
      <c r="G27" s="20"/>
      <c r="H27" s="21"/>
      <c r="I27" s="21"/>
      <c r="J27" s="21"/>
      <c r="K27" s="12"/>
      <c r="L27" s="25" t="str">
        <f t="shared" si="1"/>
        <v/>
      </c>
    </row>
    <row r="28" spans="1:12" ht="25" thickBot="1" x14ac:dyDescent="0.3">
      <c r="A28" s="199"/>
      <c r="B28" s="105">
        <v>33</v>
      </c>
      <c r="C28" s="123" t="s">
        <v>76</v>
      </c>
      <c r="D28" s="93">
        <v>2</v>
      </c>
      <c r="E28" s="98"/>
      <c r="F28" s="101" t="str">
        <f>IF(E28=1,108.2,IF(E28=2,111.4,IF(E28=3,139.6,"")))</f>
        <v/>
      </c>
      <c r="G28" s="22"/>
      <c r="H28" s="23"/>
      <c r="I28" s="102"/>
      <c r="J28" s="102"/>
      <c r="K28" s="103"/>
      <c r="L28" s="104" t="str">
        <f t="shared" si="1"/>
        <v/>
      </c>
    </row>
    <row r="29" spans="1:12" ht="27" thickBot="1" x14ac:dyDescent="0.3">
      <c r="A29" s="181" t="s">
        <v>88</v>
      </c>
      <c r="B29" s="182"/>
      <c r="C29" s="151" t="s">
        <v>92</v>
      </c>
      <c r="D29" s="157" t="s">
        <v>89</v>
      </c>
      <c r="E29" s="97"/>
      <c r="F29" s="152"/>
      <c r="G29" s="153"/>
      <c r="H29" s="154"/>
      <c r="I29" s="154"/>
      <c r="J29" s="154"/>
      <c r="K29" s="155"/>
      <c r="L29" s="156" t="str">
        <f t="shared" si="1"/>
        <v/>
      </c>
    </row>
    <row r="30" spans="1:12" ht="41.5" customHeight="1" thickBot="1" x14ac:dyDescent="0.3">
      <c r="A30" s="159" t="s">
        <v>80</v>
      </c>
      <c r="B30" s="124" t="s">
        <v>18</v>
      </c>
      <c r="C30" s="128" t="s">
        <v>75</v>
      </c>
      <c r="D30" s="125">
        <v>6</v>
      </c>
      <c r="E30" s="126"/>
      <c r="F30" s="127" t="str">
        <f>IF(E30=1,108.2,IF(E30=2,111.4,IF(E30=3,134.6,IF(E30=4,167.8,IF(E30=5,181,IF(E30=6,204.2,""))))))</f>
        <v/>
      </c>
      <c r="G30" s="99"/>
      <c r="H30" s="112"/>
      <c r="I30" s="112"/>
      <c r="J30" s="112"/>
      <c r="K30" s="122"/>
      <c r="L30" s="86" t="str">
        <f t="shared" ref="L30" si="5">IF(E30&lt;&gt;"",ROUND(F30/E30,0),"")</f>
        <v/>
      </c>
    </row>
    <row r="31" spans="1:12" ht="27" thickBot="1" x14ac:dyDescent="0.35">
      <c r="B31" s="183" t="s">
        <v>28</v>
      </c>
      <c r="C31" s="184"/>
      <c r="D31" s="107">
        <v>71</v>
      </c>
      <c r="E31" s="108">
        <f>SUM(E5:E30)</f>
        <v>0</v>
      </c>
      <c r="F31" s="109">
        <f>SUM(F5:F30)</f>
        <v>0</v>
      </c>
      <c r="G31" s="110" t="str">
        <f>IF(E31=0,"",ROUND(F31/E31,0))</f>
        <v/>
      </c>
      <c r="H31" t="s">
        <v>26</v>
      </c>
    </row>
    <row r="32" spans="1:12" ht="16" thickBot="1" x14ac:dyDescent="0.25"/>
    <row r="33" spans="1:18" ht="15" customHeight="1" x14ac:dyDescent="0.25">
      <c r="A33" s="168" t="s">
        <v>14</v>
      </c>
      <c r="B33" s="51">
        <v>10</v>
      </c>
      <c r="C33" s="171" t="s">
        <v>19</v>
      </c>
      <c r="D33" s="172"/>
      <c r="E33" s="173" t="s">
        <v>24</v>
      </c>
      <c r="F33" s="174"/>
      <c r="G33" s="194" t="s">
        <v>85</v>
      </c>
      <c r="H33" s="130" t="s">
        <v>78</v>
      </c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18" ht="19" x14ac:dyDescent="0.25">
      <c r="A34" s="169"/>
      <c r="B34" s="52">
        <v>21</v>
      </c>
      <c r="C34" s="166" t="s">
        <v>20</v>
      </c>
      <c r="D34" s="167"/>
      <c r="E34" s="175"/>
      <c r="F34" s="176"/>
      <c r="G34" s="195"/>
      <c r="H34" s="130" t="s">
        <v>87</v>
      </c>
    </row>
    <row r="35" spans="1:18" ht="19" x14ac:dyDescent="0.25">
      <c r="A35" s="169"/>
      <c r="B35" s="52">
        <v>1350</v>
      </c>
      <c r="C35" s="166" t="s">
        <v>21</v>
      </c>
      <c r="D35" s="167"/>
      <c r="E35" s="164">
        <v>1200</v>
      </c>
      <c r="F35" s="165"/>
      <c r="G35" s="195"/>
    </row>
    <row r="36" spans="1:18" ht="20" thickBot="1" x14ac:dyDescent="0.3">
      <c r="A36" s="170"/>
      <c r="B36" s="53">
        <f>ROUND(B35/1.1,0)</f>
        <v>1227</v>
      </c>
      <c r="C36" s="177" t="s">
        <v>22</v>
      </c>
      <c r="D36" s="178"/>
      <c r="E36" s="179">
        <f>ROUND(E35/1.1,0)</f>
        <v>1091</v>
      </c>
      <c r="F36" s="180">
        <f>ROUND(F35/1.21,10)</f>
        <v>0</v>
      </c>
      <c r="G36" s="195"/>
    </row>
    <row r="37" spans="1:18" ht="16" thickBot="1" x14ac:dyDescent="0.25">
      <c r="C37" s="14"/>
      <c r="D37" s="14"/>
      <c r="E37" s="9"/>
      <c r="F37" s="9"/>
      <c r="G37" s="195"/>
    </row>
    <row r="38" spans="1:18" ht="15" customHeight="1" x14ac:dyDescent="0.25">
      <c r="A38" s="168" t="s">
        <v>16</v>
      </c>
      <c r="B38" s="15">
        <v>16</v>
      </c>
      <c r="C38" s="171" t="s">
        <v>19</v>
      </c>
      <c r="D38" s="172"/>
      <c r="E38" s="173" t="s">
        <v>24</v>
      </c>
      <c r="F38" s="174"/>
      <c r="G38" s="195"/>
    </row>
    <row r="39" spans="1:18" ht="19" x14ac:dyDescent="0.25">
      <c r="A39" s="169"/>
      <c r="B39" s="16">
        <v>55</v>
      </c>
      <c r="C39" s="166" t="s">
        <v>20</v>
      </c>
      <c r="D39" s="167"/>
      <c r="E39" s="175"/>
      <c r="F39" s="176"/>
      <c r="G39" s="195"/>
    </row>
    <row r="40" spans="1:18" ht="19" x14ac:dyDescent="0.25">
      <c r="A40" s="169"/>
      <c r="B40" s="16">
        <f>Tarifs!B37</f>
        <v>1805</v>
      </c>
      <c r="C40" s="166" t="s">
        <v>21</v>
      </c>
      <c r="D40" s="167" t="s">
        <v>23</v>
      </c>
      <c r="E40" s="164">
        <v>1700</v>
      </c>
      <c r="F40" s="165"/>
      <c r="G40" s="195"/>
    </row>
    <row r="41" spans="1:18" ht="20" thickBot="1" x14ac:dyDescent="0.3">
      <c r="A41" s="170"/>
      <c r="B41" s="17">
        <f>ROUND(B40/1.1,0)</f>
        <v>1641</v>
      </c>
      <c r="C41" s="177" t="s">
        <v>22</v>
      </c>
      <c r="D41" s="178"/>
      <c r="E41" s="179">
        <f>ROUND(E40/1.1,0)</f>
        <v>1545</v>
      </c>
      <c r="F41" s="180">
        <f>ROUND(F40/1.21,10)</f>
        <v>0</v>
      </c>
      <c r="G41" s="196"/>
    </row>
    <row r="48" spans="1:18" hidden="1" x14ac:dyDescent="0.2"/>
    <row r="49" spans="2:3" hidden="1" x14ac:dyDescent="0.2">
      <c r="B49" s="18">
        <v>1</v>
      </c>
      <c r="C49" s="18"/>
    </row>
    <row r="50" spans="2:3" hidden="1" x14ac:dyDescent="0.2">
      <c r="B50" s="18">
        <v>2</v>
      </c>
      <c r="C50" s="18"/>
    </row>
    <row r="51" spans="2:3" hidden="1" x14ac:dyDescent="0.2">
      <c r="B51" s="18">
        <v>3</v>
      </c>
      <c r="C51" s="18"/>
    </row>
    <row r="52" spans="2:3" hidden="1" x14ac:dyDescent="0.2">
      <c r="B52" s="18">
        <v>4</v>
      </c>
      <c r="C52" s="18"/>
    </row>
    <row r="53" spans="2:3" hidden="1" x14ac:dyDescent="0.2">
      <c r="B53" s="18">
        <v>5</v>
      </c>
      <c r="C53" s="18"/>
    </row>
    <row r="54" spans="2:3" hidden="1" x14ac:dyDescent="0.2">
      <c r="B54" s="18">
        <v>6</v>
      </c>
      <c r="C54" s="18"/>
    </row>
    <row r="55" spans="2:3" hidden="1" x14ac:dyDescent="0.2">
      <c r="B55" s="18">
        <v>7</v>
      </c>
    </row>
    <row r="56" spans="2:3" hidden="1" x14ac:dyDescent="0.2">
      <c r="B56" s="18">
        <v>8</v>
      </c>
    </row>
    <row r="57" spans="2:3" hidden="1" x14ac:dyDescent="0.2">
      <c r="B57" s="18">
        <v>9</v>
      </c>
    </row>
    <row r="58" spans="2:3" hidden="1" x14ac:dyDescent="0.2">
      <c r="B58" s="18">
        <v>10</v>
      </c>
    </row>
  </sheetData>
  <sheetProtection deleteColumns="0" deleteRows="0"/>
  <mergeCells count="27">
    <mergeCell ref="C41:D41"/>
    <mergeCell ref="E38:F39"/>
    <mergeCell ref="A29:B29"/>
    <mergeCell ref="B31:C31"/>
    <mergeCell ref="A1:J1"/>
    <mergeCell ref="A2:B2"/>
    <mergeCell ref="A5:A14"/>
    <mergeCell ref="F2:G2"/>
    <mergeCell ref="C2:D2"/>
    <mergeCell ref="J2:L2"/>
    <mergeCell ref="H2:I2"/>
    <mergeCell ref="G33:G41"/>
    <mergeCell ref="A15:A28"/>
    <mergeCell ref="A38:A41"/>
    <mergeCell ref="C38:D38"/>
    <mergeCell ref="E41:F41"/>
    <mergeCell ref="E40:F40"/>
    <mergeCell ref="C40:D40"/>
    <mergeCell ref="C39:D39"/>
    <mergeCell ref="C34:D34"/>
    <mergeCell ref="A33:A36"/>
    <mergeCell ref="C33:D33"/>
    <mergeCell ref="E33:F34"/>
    <mergeCell ref="C35:D35"/>
    <mergeCell ref="C36:D36"/>
    <mergeCell ref="E36:F36"/>
    <mergeCell ref="E35:F35"/>
  </mergeCells>
  <phoneticPr fontId="0" type="noConversion"/>
  <dataValidations count="5">
    <dataValidation type="list" allowBlank="1" showInputMessage="1" showErrorMessage="1" sqref="E30" xr:uid="{00000000-0002-0000-0000-000000000000}">
      <formula1>$B$49:$B$54</formula1>
    </dataValidation>
    <dataValidation type="list" allowBlank="1" showInputMessage="1" showErrorMessage="1" sqref="E22:E27 E14:E18" xr:uid="{00000000-0002-0000-0000-000001000000}">
      <formula1>$B$49:$B$52</formula1>
    </dataValidation>
    <dataValidation type="list" allowBlank="1" showInputMessage="1" showErrorMessage="1" sqref="E19 E5:E13 E28" xr:uid="{00000000-0002-0000-0000-000002000000}">
      <formula1>$B$49:$B$50</formula1>
    </dataValidation>
    <dataValidation type="list" allowBlank="1" showInputMessage="1" showErrorMessage="1" sqref="E20:E21" xr:uid="{00000000-0002-0000-0000-000003000000}">
      <formula1>$B$49:$B$49</formula1>
    </dataValidation>
    <dataValidation type="list" allowBlank="1" showInputMessage="1" showErrorMessage="1" sqref="E29" xr:uid="{4D22CE0A-9D19-4ABE-A9FB-C2BBE6283FEF}">
      <formula1>$B$49:$B$58</formula1>
    </dataValidation>
  </dataValidations>
  <pageMargins left="0.51" right="0.12000000000000001" top="0.31" bottom="0.31" header="0.31" footer="0.31"/>
  <pageSetup paperSize="9" scale="7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1"/>
  <sheetViews>
    <sheetView showGridLines="0" tabSelected="1" workbookViewId="0">
      <selection activeCell="I47" sqref="I47:K47"/>
    </sheetView>
  </sheetViews>
  <sheetFormatPr baseColWidth="10" defaultColWidth="11.5" defaultRowHeight="15" x14ac:dyDescent="0.2"/>
  <cols>
    <col min="2" max="2" width="9.33203125" customWidth="1"/>
    <col min="3" max="3" width="10.6640625" customWidth="1"/>
    <col min="4" max="4" width="8.83203125" customWidth="1"/>
    <col min="5" max="7" width="8.6640625" customWidth="1"/>
    <col min="8" max="8" width="4" customWidth="1"/>
    <col min="9" max="9" width="30.6640625" customWidth="1"/>
  </cols>
  <sheetData>
    <row r="1" spans="1:13" ht="36.75" customHeight="1" thickBot="1" x14ac:dyDescent="0.25">
      <c r="I1" s="200" t="s">
        <v>68</v>
      </c>
      <c r="J1" s="200"/>
      <c r="K1" s="200"/>
    </row>
    <row r="2" spans="1:13" ht="24.75" customHeight="1" thickBot="1" x14ac:dyDescent="0.3">
      <c r="E2" s="208" t="s">
        <v>46</v>
      </c>
      <c r="F2" s="209"/>
      <c r="G2" s="210"/>
      <c r="I2" s="201"/>
      <c r="J2" s="201"/>
      <c r="K2" s="201"/>
    </row>
    <row r="3" spans="1:13" ht="41" thickBot="1" x14ac:dyDescent="0.25">
      <c r="B3" s="3" t="s">
        <v>4</v>
      </c>
      <c r="C3" s="4" t="s">
        <v>5</v>
      </c>
      <c r="D3" s="5" t="s">
        <v>69</v>
      </c>
      <c r="E3" s="26" t="s">
        <v>47</v>
      </c>
      <c r="F3" s="118" t="s">
        <v>48</v>
      </c>
      <c r="G3" s="27" t="s">
        <v>77</v>
      </c>
      <c r="I3" s="61" t="s">
        <v>30</v>
      </c>
      <c r="J3" s="28" t="s">
        <v>29</v>
      </c>
      <c r="K3" s="29" t="s">
        <v>31</v>
      </c>
    </row>
    <row r="4" spans="1:13" ht="21" x14ac:dyDescent="0.25">
      <c r="A4" s="187" t="s">
        <v>14</v>
      </c>
      <c r="B4" s="74">
        <v>1</v>
      </c>
      <c r="C4" s="58" t="s">
        <v>71</v>
      </c>
      <c r="D4" s="47">
        <v>2</v>
      </c>
      <c r="E4" s="113">
        <v>135</v>
      </c>
      <c r="F4" s="119" t="str">
        <f>IF(E4=1,135,IF(E4=2,135,IF(E4=3,160,IF(E4=4,185,""))))</f>
        <v/>
      </c>
      <c r="G4" s="116" t="str">
        <f>IF(F4=1,135,IF(F4=2,135,IF(F4=3,160,IF(F4=4,185,""))))</f>
        <v/>
      </c>
      <c r="I4" s="30" t="s">
        <v>32</v>
      </c>
      <c r="J4" s="32">
        <v>170</v>
      </c>
      <c r="K4" s="63">
        <v>1000</v>
      </c>
    </row>
    <row r="5" spans="1:13" ht="21" x14ac:dyDescent="0.25">
      <c r="A5" s="188"/>
      <c r="B5" s="54">
        <v>2</v>
      </c>
      <c r="C5" s="59" t="s">
        <v>71</v>
      </c>
      <c r="D5" s="48">
        <v>2</v>
      </c>
      <c r="E5" s="114">
        <v>135</v>
      </c>
      <c r="F5" s="120"/>
      <c r="G5" s="117" t="str">
        <f t="shared" ref="G5:G13" si="0">IF(F5=1,135,IF(F5=2,135,IF(F5=3,160,IF(F5=4,185,""))))</f>
        <v/>
      </c>
      <c r="I5" s="10" t="s">
        <v>33</v>
      </c>
      <c r="J5" s="32">
        <v>130</v>
      </c>
      <c r="K5" s="63">
        <v>400</v>
      </c>
    </row>
    <row r="6" spans="1:13" ht="21" x14ac:dyDescent="0.25">
      <c r="A6" s="188"/>
      <c r="B6" s="54">
        <v>3</v>
      </c>
      <c r="C6" s="59" t="s">
        <v>71</v>
      </c>
      <c r="D6" s="48">
        <v>2</v>
      </c>
      <c r="E6" s="115">
        <v>135</v>
      </c>
      <c r="F6" s="120"/>
      <c r="G6" s="117" t="str">
        <f t="shared" si="0"/>
        <v/>
      </c>
      <c r="I6" s="10" t="s">
        <v>34</v>
      </c>
      <c r="J6" s="32">
        <v>25</v>
      </c>
      <c r="K6" s="63">
        <v>200</v>
      </c>
    </row>
    <row r="7" spans="1:13" ht="21" x14ac:dyDescent="0.25">
      <c r="A7" s="188"/>
      <c r="B7" s="54">
        <v>4</v>
      </c>
      <c r="C7" s="59" t="s">
        <v>71</v>
      </c>
      <c r="D7" s="48">
        <v>2</v>
      </c>
      <c r="E7" s="115">
        <v>135</v>
      </c>
      <c r="F7" s="120"/>
      <c r="G7" s="117" t="str">
        <f t="shared" si="0"/>
        <v/>
      </c>
      <c r="I7" s="10" t="s">
        <v>96</v>
      </c>
      <c r="J7" s="32">
        <v>20</v>
      </c>
      <c r="K7" s="63">
        <v>200</v>
      </c>
    </row>
    <row r="8" spans="1:13" ht="21" x14ac:dyDescent="0.25">
      <c r="A8" s="188"/>
      <c r="B8" s="54">
        <v>5</v>
      </c>
      <c r="C8" s="59" t="s">
        <v>71</v>
      </c>
      <c r="D8" s="48">
        <v>2</v>
      </c>
      <c r="E8" s="115">
        <v>135</v>
      </c>
      <c r="F8" s="120"/>
      <c r="G8" s="117" t="str">
        <f t="shared" si="0"/>
        <v/>
      </c>
      <c r="I8" s="10" t="s">
        <v>35</v>
      </c>
      <c r="J8" s="32">
        <v>14</v>
      </c>
      <c r="K8" s="63">
        <v>200</v>
      </c>
    </row>
    <row r="9" spans="1:13" ht="22" thickBot="1" x14ac:dyDescent="0.3">
      <c r="A9" s="188"/>
      <c r="B9" s="54">
        <v>6</v>
      </c>
      <c r="C9" s="59" t="s">
        <v>71</v>
      </c>
      <c r="D9" s="48">
        <v>2</v>
      </c>
      <c r="E9" s="115">
        <v>135</v>
      </c>
      <c r="F9" s="120"/>
      <c r="G9" s="117" t="str">
        <f t="shared" si="0"/>
        <v/>
      </c>
      <c r="I9" s="31"/>
      <c r="J9" s="33"/>
      <c r="K9" s="64"/>
    </row>
    <row r="10" spans="1:13" ht="21" x14ac:dyDescent="0.25">
      <c r="A10" s="188"/>
      <c r="B10" s="54">
        <v>7</v>
      </c>
      <c r="C10" s="59" t="s">
        <v>71</v>
      </c>
      <c r="D10" s="48">
        <v>2</v>
      </c>
      <c r="E10" s="115">
        <v>135</v>
      </c>
      <c r="F10" s="120"/>
      <c r="G10" s="117" t="str">
        <f t="shared" si="0"/>
        <v/>
      </c>
      <c r="I10" s="252" t="s">
        <v>66</v>
      </c>
      <c r="J10" s="253"/>
      <c r="K10" s="253"/>
      <c r="M10" s="90"/>
    </row>
    <row r="11" spans="1:13" ht="22" thickBot="1" x14ac:dyDescent="0.3">
      <c r="A11" s="188"/>
      <c r="B11" s="54">
        <v>8</v>
      </c>
      <c r="C11" s="59" t="s">
        <v>71</v>
      </c>
      <c r="D11" s="48">
        <v>2</v>
      </c>
      <c r="E11" s="115">
        <v>135</v>
      </c>
      <c r="F11" s="120"/>
      <c r="G11" s="117" t="str">
        <f t="shared" si="0"/>
        <v/>
      </c>
      <c r="I11" s="254"/>
      <c r="J11" s="254"/>
      <c r="K11" s="254"/>
    </row>
    <row r="12" spans="1:13" ht="21.75" customHeight="1" x14ac:dyDescent="0.25">
      <c r="A12" s="188"/>
      <c r="B12" s="54">
        <v>9</v>
      </c>
      <c r="C12" s="59" t="s">
        <v>71</v>
      </c>
      <c r="D12" s="48">
        <v>2</v>
      </c>
      <c r="E12" s="115">
        <v>135</v>
      </c>
      <c r="F12" s="120"/>
      <c r="G12" s="117" t="str">
        <f t="shared" si="0"/>
        <v/>
      </c>
      <c r="I12" s="255" t="s">
        <v>36</v>
      </c>
      <c r="J12" s="256"/>
      <c r="K12" s="34" t="s">
        <v>51</v>
      </c>
    </row>
    <row r="13" spans="1:13" ht="22" thickBot="1" x14ac:dyDescent="0.3">
      <c r="A13" s="189"/>
      <c r="B13" s="55">
        <v>10</v>
      </c>
      <c r="C13" s="59" t="s">
        <v>71</v>
      </c>
      <c r="D13" s="49">
        <v>3</v>
      </c>
      <c r="E13" s="37">
        <v>135</v>
      </c>
      <c r="F13" s="38">
        <v>160</v>
      </c>
      <c r="G13" s="39" t="str">
        <f t="shared" si="0"/>
        <v/>
      </c>
      <c r="I13" s="257" t="s">
        <v>90</v>
      </c>
      <c r="J13" s="258"/>
      <c r="K13" s="63">
        <v>200</v>
      </c>
    </row>
    <row r="14" spans="1:13" ht="21" customHeight="1" x14ac:dyDescent="0.25">
      <c r="A14" s="197" t="s">
        <v>79</v>
      </c>
      <c r="B14" s="69">
        <v>20</v>
      </c>
      <c r="C14" s="70"/>
      <c r="D14" s="47">
        <v>4</v>
      </c>
      <c r="E14" s="40">
        <v>80</v>
      </c>
      <c r="F14" s="41">
        <v>100</v>
      </c>
      <c r="G14" s="45">
        <v>120</v>
      </c>
      <c r="I14" s="257" t="s">
        <v>37</v>
      </c>
      <c r="J14" s="258"/>
      <c r="K14" s="63">
        <v>200</v>
      </c>
    </row>
    <row r="15" spans="1:13" ht="21" x14ac:dyDescent="0.25">
      <c r="A15" s="198"/>
      <c r="B15" s="84">
        <v>24</v>
      </c>
      <c r="C15" s="71"/>
      <c r="D15" s="48">
        <v>4</v>
      </c>
      <c r="E15" s="42">
        <v>80</v>
      </c>
      <c r="F15" s="43">
        <v>100</v>
      </c>
      <c r="G15" s="45">
        <v>120</v>
      </c>
      <c r="I15" s="257" t="s">
        <v>38</v>
      </c>
      <c r="J15" s="258"/>
      <c r="K15" s="63">
        <v>100</v>
      </c>
    </row>
    <row r="16" spans="1:13" ht="21" x14ac:dyDescent="0.25">
      <c r="A16" s="198"/>
      <c r="B16" s="13">
        <v>25</v>
      </c>
      <c r="C16" s="71"/>
      <c r="D16" s="48">
        <v>4</v>
      </c>
      <c r="E16" s="42">
        <v>80</v>
      </c>
      <c r="F16" s="43">
        <v>100</v>
      </c>
      <c r="G16" s="45">
        <v>120</v>
      </c>
      <c r="I16" s="257" t="s">
        <v>74</v>
      </c>
      <c r="J16" s="258"/>
      <c r="K16" s="63">
        <v>100</v>
      </c>
    </row>
    <row r="17" spans="1:15" ht="22" thickBot="1" x14ac:dyDescent="0.3">
      <c r="A17" s="198"/>
      <c r="B17" s="13">
        <v>26</v>
      </c>
      <c r="C17" s="71" t="s">
        <v>71</v>
      </c>
      <c r="D17" s="48">
        <v>4</v>
      </c>
      <c r="E17" s="42">
        <v>105</v>
      </c>
      <c r="F17" s="43">
        <v>130</v>
      </c>
      <c r="G17" s="45">
        <v>155</v>
      </c>
      <c r="I17" s="239" t="s">
        <v>97</v>
      </c>
      <c r="J17" s="240"/>
      <c r="K17" s="121">
        <v>600</v>
      </c>
    </row>
    <row r="18" spans="1:15" ht="22" thickBot="1" x14ac:dyDescent="0.3">
      <c r="A18" s="198"/>
      <c r="B18" s="81">
        <v>27</v>
      </c>
      <c r="C18" s="131" t="s">
        <v>70</v>
      </c>
      <c r="D18" s="82">
        <v>2</v>
      </c>
      <c r="E18" s="83">
        <v>105</v>
      </c>
      <c r="F18" s="89" t="str">
        <f>IF(E18=1,80,IF(E18=2,80,""))</f>
        <v/>
      </c>
      <c r="G18" s="88" t="str">
        <f>IF(F18=1,80,IF(F18=2,80,""))</f>
        <v/>
      </c>
      <c r="N18" s="158"/>
    </row>
    <row r="19" spans="1:15" ht="21.75" customHeight="1" thickBot="1" x14ac:dyDescent="0.3">
      <c r="A19" s="198"/>
      <c r="B19" s="13">
        <v>21</v>
      </c>
      <c r="C19" s="71" t="s">
        <v>17</v>
      </c>
      <c r="D19" s="48">
        <v>1</v>
      </c>
      <c r="E19" s="42">
        <v>80</v>
      </c>
      <c r="F19" s="46"/>
      <c r="G19" s="44" t="str">
        <f>IF(F19=1,80,IF(F19=2,80,""))</f>
        <v/>
      </c>
      <c r="I19" s="241" t="s">
        <v>65</v>
      </c>
      <c r="J19" s="242"/>
      <c r="K19" s="62" t="s">
        <v>50</v>
      </c>
    </row>
    <row r="20" spans="1:15" ht="21" x14ac:dyDescent="0.25">
      <c r="A20" s="198"/>
      <c r="B20" s="13">
        <v>22</v>
      </c>
      <c r="C20" s="71" t="s">
        <v>17</v>
      </c>
      <c r="D20" s="48">
        <v>1</v>
      </c>
      <c r="E20" s="42">
        <v>80</v>
      </c>
      <c r="F20" s="46"/>
      <c r="G20" s="44" t="str">
        <f>IF(F20=1,80,IF(F20=2,80,""))</f>
        <v/>
      </c>
      <c r="I20" s="60" t="s">
        <v>39</v>
      </c>
      <c r="J20" s="36"/>
      <c r="K20" s="56">
        <v>66</v>
      </c>
    </row>
    <row r="21" spans="1:15" ht="24.75" customHeight="1" x14ac:dyDescent="0.25">
      <c r="A21" s="198"/>
      <c r="B21" s="13">
        <v>23</v>
      </c>
      <c r="C21" s="71" t="s">
        <v>17</v>
      </c>
      <c r="D21" s="48">
        <v>3</v>
      </c>
      <c r="E21" s="42">
        <v>80</v>
      </c>
      <c r="F21" s="43">
        <v>100</v>
      </c>
      <c r="G21" s="44" t="str">
        <f>IF(F21=1,80,IF(F21=2,80,""))</f>
        <v/>
      </c>
      <c r="I21" s="222" t="s">
        <v>58</v>
      </c>
      <c r="J21" s="223"/>
      <c r="K21" s="224"/>
      <c r="M21" s="221"/>
      <c r="N21" s="221"/>
    </row>
    <row r="22" spans="1:15" ht="21" x14ac:dyDescent="0.25">
      <c r="A22" s="198"/>
      <c r="B22" s="13">
        <v>28</v>
      </c>
      <c r="C22" s="71"/>
      <c r="D22" s="48">
        <v>4</v>
      </c>
      <c r="E22" s="42">
        <v>80</v>
      </c>
      <c r="F22" s="43">
        <v>100</v>
      </c>
      <c r="G22" s="45">
        <v>120</v>
      </c>
      <c r="I22" s="222"/>
      <c r="J22" s="223"/>
      <c r="K22" s="224"/>
      <c r="M22" s="221"/>
      <c r="N22" s="221"/>
    </row>
    <row r="23" spans="1:15" ht="21" x14ac:dyDescent="0.25">
      <c r="A23" s="198"/>
      <c r="B23" s="13">
        <v>29</v>
      </c>
      <c r="C23" s="71"/>
      <c r="D23" s="48">
        <v>4</v>
      </c>
      <c r="E23" s="42">
        <v>80</v>
      </c>
      <c r="F23" s="43">
        <v>100</v>
      </c>
      <c r="G23" s="45">
        <v>120</v>
      </c>
      <c r="I23" s="222"/>
      <c r="J23" s="223"/>
      <c r="K23" s="224"/>
    </row>
    <row r="24" spans="1:15" ht="22.5" customHeight="1" thickBot="1" x14ac:dyDescent="0.3">
      <c r="A24" s="198"/>
      <c r="B24" s="13">
        <v>30</v>
      </c>
      <c r="C24" s="71"/>
      <c r="D24" s="48">
        <v>4</v>
      </c>
      <c r="E24" s="42">
        <v>80</v>
      </c>
      <c r="F24" s="43">
        <v>100</v>
      </c>
      <c r="G24" s="45">
        <v>120</v>
      </c>
      <c r="I24" s="225"/>
      <c r="J24" s="226"/>
      <c r="K24" s="227"/>
    </row>
    <row r="25" spans="1:15" ht="21" customHeight="1" x14ac:dyDescent="0.25">
      <c r="A25" s="198"/>
      <c r="B25" s="13">
        <v>31</v>
      </c>
      <c r="C25" s="71"/>
      <c r="D25" s="48">
        <v>4</v>
      </c>
      <c r="E25" s="42">
        <v>80</v>
      </c>
      <c r="F25" s="43">
        <v>100</v>
      </c>
      <c r="G25" s="45">
        <v>120</v>
      </c>
      <c r="I25" s="72" t="s">
        <v>59</v>
      </c>
      <c r="J25" s="73"/>
      <c r="K25" s="56">
        <v>120</v>
      </c>
    </row>
    <row r="26" spans="1:15" ht="24.75" customHeight="1" x14ac:dyDescent="0.25">
      <c r="A26" s="198"/>
      <c r="B26" s="13">
        <v>32</v>
      </c>
      <c r="C26" s="71" t="s">
        <v>71</v>
      </c>
      <c r="D26" s="48">
        <v>4</v>
      </c>
      <c r="E26" s="42">
        <v>105</v>
      </c>
      <c r="F26" s="43">
        <v>130</v>
      </c>
      <c r="G26" s="45">
        <v>155</v>
      </c>
      <c r="I26" s="222" t="s">
        <v>49</v>
      </c>
      <c r="J26" s="223"/>
      <c r="K26" s="224"/>
    </row>
    <row r="27" spans="1:15" ht="24" customHeight="1" thickBot="1" x14ac:dyDescent="0.3">
      <c r="A27" s="198"/>
      <c r="B27" s="105">
        <v>33</v>
      </c>
      <c r="C27" s="123" t="s">
        <v>72</v>
      </c>
      <c r="D27" s="49">
        <v>2</v>
      </c>
      <c r="E27" s="132">
        <v>105</v>
      </c>
      <c r="F27" s="133" t="str">
        <f>IF(E27=1,80,IF(E27=2,80,""))</f>
        <v/>
      </c>
      <c r="G27" s="134" t="str">
        <f>IF(F27=1,80,IF(F27=2,80,""))</f>
        <v/>
      </c>
      <c r="I27" s="222"/>
      <c r="J27" s="223"/>
      <c r="K27" s="224"/>
    </row>
    <row r="28" spans="1:15" ht="21" customHeight="1" thickBot="1" x14ac:dyDescent="0.3">
      <c r="A28" s="199"/>
      <c r="B28" s="87" t="s">
        <v>18</v>
      </c>
      <c r="C28" s="136" t="s">
        <v>73</v>
      </c>
      <c r="D28" s="135">
        <v>5</v>
      </c>
      <c r="E28" s="42">
        <v>105</v>
      </c>
      <c r="F28" s="43">
        <v>125</v>
      </c>
      <c r="G28" s="45">
        <v>145</v>
      </c>
      <c r="I28" s="225"/>
      <c r="J28" s="226"/>
      <c r="K28" s="227"/>
    </row>
    <row r="29" spans="1:15" ht="24.75" customHeight="1" thickBot="1" x14ac:dyDescent="0.35">
      <c r="A29" s="137" t="s">
        <v>80</v>
      </c>
      <c r="B29" s="211" t="s">
        <v>28</v>
      </c>
      <c r="C29" s="212"/>
      <c r="D29" s="50">
        <f>SUM(D4:D28)</f>
        <v>71</v>
      </c>
      <c r="E29" s="228" t="s">
        <v>64</v>
      </c>
      <c r="F29" s="229"/>
      <c r="G29" s="230"/>
      <c r="I29" s="72" t="s">
        <v>63</v>
      </c>
      <c r="J29" s="73"/>
      <c r="K29" s="56">
        <v>150</v>
      </c>
    </row>
    <row r="30" spans="1:15" ht="33.5" customHeight="1" thickBot="1" x14ac:dyDescent="0.25">
      <c r="A30" s="231" t="s">
        <v>44</v>
      </c>
      <c r="B30" s="231"/>
      <c r="C30" s="231"/>
      <c r="D30" s="231"/>
      <c r="E30" s="231"/>
      <c r="F30" s="231"/>
      <c r="G30" s="138"/>
      <c r="I30" s="233" t="s">
        <v>57</v>
      </c>
      <c r="J30" s="234"/>
      <c r="K30" s="235"/>
    </row>
    <row r="31" spans="1:15" ht="42" customHeight="1" thickBot="1" x14ac:dyDescent="0.3">
      <c r="A31" s="168" t="s">
        <v>14</v>
      </c>
      <c r="B31" s="51">
        <v>10</v>
      </c>
      <c r="C31" s="171" t="s">
        <v>19</v>
      </c>
      <c r="D31" s="172"/>
      <c r="E31" s="173" t="s">
        <v>24</v>
      </c>
      <c r="F31" s="213"/>
      <c r="G31" s="194" t="s">
        <v>85</v>
      </c>
      <c r="I31" s="236"/>
      <c r="J31" s="237"/>
      <c r="K31" s="238"/>
    </row>
    <row r="32" spans="1:15" ht="25" customHeight="1" x14ac:dyDescent="0.25">
      <c r="A32" s="169"/>
      <c r="B32" s="52">
        <v>21</v>
      </c>
      <c r="C32" s="166" t="s">
        <v>20</v>
      </c>
      <c r="D32" s="167"/>
      <c r="E32" s="175"/>
      <c r="F32" s="214"/>
      <c r="G32" s="195"/>
      <c r="I32" s="75" t="s">
        <v>53</v>
      </c>
      <c r="J32" s="76"/>
      <c r="K32" s="56">
        <v>150</v>
      </c>
      <c r="M32" s="67"/>
      <c r="O32" s="68"/>
    </row>
    <row r="33" spans="1:11" ht="38.25" customHeight="1" thickBot="1" x14ac:dyDescent="0.3">
      <c r="A33" s="170"/>
      <c r="B33" s="57">
        <v>1375</v>
      </c>
      <c r="C33" s="177" t="s">
        <v>21</v>
      </c>
      <c r="D33" s="178"/>
      <c r="E33" s="179">
        <v>1200</v>
      </c>
      <c r="F33" s="232"/>
      <c r="G33" s="195"/>
      <c r="I33" s="222" t="s">
        <v>55</v>
      </c>
      <c r="J33" s="223"/>
      <c r="K33" s="224"/>
    </row>
    <row r="34" spans="1:11" ht="25" customHeight="1" thickBot="1" x14ac:dyDescent="0.25">
      <c r="C34" s="14"/>
      <c r="D34" s="14"/>
      <c r="E34" s="9"/>
      <c r="F34" s="9"/>
      <c r="G34" s="195"/>
      <c r="I34" s="225"/>
      <c r="J34" s="226"/>
      <c r="K34" s="227"/>
    </row>
    <row r="35" spans="1:11" ht="25" customHeight="1" x14ac:dyDescent="0.25">
      <c r="A35" s="243" t="s">
        <v>16</v>
      </c>
      <c r="B35" s="77">
        <v>16</v>
      </c>
      <c r="C35" s="206" t="s">
        <v>19</v>
      </c>
      <c r="D35" s="207"/>
      <c r="E35" s="215" t="s">
        <v>24</v>
      </c>
      <c r="F35" s="216"/>
      <c r="G35" s="195"/>
      <c r="I35" s="75" t="s">
        <v>40</v>
      </c>
      <c r="J35" s="76"/>
      <c r="K35" s="56">
        <v>200</v>
      </c>
    </row>
    <row r="36" spans="1:11" ht="36" customHeight="1" x14ac:dyDescent="0.25">
      <c r="A36" s="244"/>
      <c r="B36" s="16">
        <v>50</v>
      </c>
      <c r="C36" s="219" t="s">
        <v>20</v>
      </c>
      <c r="D36" s="220"/>
      <c r="E36" s="217"/>
      <c r="F36" s="218"/>
      <c r="G36" s="195"/>
      <c r="I36" s="222" t="s">
        <v>56</v>
      </c>
      <c r="J36" s="223"/>
      <c r="K36" s="224"/>
    </row>
    <row r="37" spans="1:11" ht="25" customHeight="1" thickBot="1" x14ac:dyDescent="0.3">
      <c r="A37" s="245"/>
      <c r="B37" s="78">
        <f>G14+G15+G16+G17+E18+E19+E20+F21+G22+G23+G24+G25+G26+E27+G28+40</f>
        <v>1805</v>
      </c>
      <c r="C37" s="202" t="s">
        <v>21</v>
      </c>
      <c r="D37" s="203" t="s">
        <v>23</v>
      </c>
      <c r="E37" s="204">
        <v>1700</v>
      </c>
      <c r="F37" s="205"/>
      <c r="G37" s="196"/>
      <c r="I37" s="225"/>
      <c r="J37" s="226"/>
      <c r="K37" s="227"/>
    </row>
    <row r="38" spans="1:11" ht="25" customHeight="1" x14ac:dyDescent="0.2">
      <c r="A38" s="35" t="s">
        <v>27</v>
      </c>
      <c r="I38" s="259" t="s">
        <v>54</v>
      </c>
      <c r="J38" s="259"/>
      <c r="K38" s="259"/>
    </row>
    <row r="39" spans="1:11" ht="25" customHeight="1" thickBot="1" x14ac:dyDescent="0.25">
      <c r="A39" t="s">
        <v>42</v>
      </c>
      <c r="I39" s="260"/>
      <c r="J39" s="260"/>
      <c r="K39" s="260"/>
    </row>
    <row r="40" spans="1:11" ht="25" customHeight="1" thickBot="1" x14ac:dyDescent="0.25">
      <c r="A40" t="s">
        <v>61</v>
      </c>
      <c r="I40" s="60" t="s">
        <v>83</v>
      </c>
      <c r="J40" s="36"/>
      <c r="K40" s="56">
        <v>20</v>
      </c>
    </row>
    <row r="41" spans="1:11" ht="30" customHeight="1" thickBot="1" x14ac:dyDescent="0.25">
      <c r="A41" s="143" t="s">
        <v>45</v>
      </c>
      <c r="B41" s="144"/>
      <c r="C41" s="144"/>
      <c r="D41" s="144"/>
      <c r="E41" s="144"/>
      <c r="F41" s="80" t="s">
        <v>67</v>
      </c>
      <c r="I41" s="225" t="s">
        <v>43</v>
      </c>
      <c r="J41" s="226"/>
      <c r="K41" s="227"/>
    </row>
    <row r="42" spans="1:11" ht="24" customHeight="1" x14ac:dyDescent="0.2">
      <c r="A42" s="246" t="s">
        <v>91</v>
      </c>
      <c r="B42" s="247"/>
      <c r="C42" s="247"/>
      <c r="D42" s="247"/>
      <c r="E42" s="247"/>
      <c r="F42" s="248"/>
      <c r="I42" s="60" t="s">
        <v>84</v>
      </c>
      <c r="J42" s="36"/>
      <c r="K42" s="56">
        <v>12</v>
      </c>
    </row>
    <row r="43" spans="1:11" ht="30" customHeight="1" thickBot="1" x14ac:dyDescent="0.25">
      <c r="A43" s="246"/>
      <c r="B43" s="247"/>
      <c r="C43" s="247"/>
      <c r="D43" s="247"/>
      <c r="E43" s="247"/>
      <c r="F43" s="248"/>
      <c r="G43" s="79"/>
      <c r="I43" s="225" t="s">
        <v>60</v>
      </c>
      <c r="J43" s="226"/>
      <c r="K43" s="227"/>
    </row>
    <row r="44" spans="1:11" ht="25" customHeight="1" thickBot="1" x14ac:dyDescent="0.25">
      <c r="A44" s="249"/>
      <c r="B44" s="250"/>
      <c r="C44" s="250"/>
      <c r="D44" s="250"/>
      <c r="E44" s="250"/>
      <c r="F44" s="251"/>
      <c r="G44" s="79"/>
      <c r="I44" s="66" t="s">
        <v>41</v>
      </c>
      <c r="K44" s="65">
        <v>13</v>
      </c>
    </row>
    <row r="45" spans="1:11" ht="30" customHeight="1" thickBot="1" x14ac:dyDescent="0.25">
      <c r="A45" s="261" t="s">
        <v>62</v>
      </c>
      <c r="B45" s="261"/>
      <c r="C45" s="261"/>
      <c r="D45" s="261"/>
      <c r="E45" s="261"/>
      <c r="F45" s="261"/>
      <c r="G45" s="141"/>
      <c r="I45" s="236" t="s">
        <v>52</v>
      </c>
      <c r="J45" s="237"/>
      <c r="K45" s="238"/>
    </row>
    <row r="46" spans="1:11" ht="25" customHeight="1" x14ac:dyDescent="0.2">
      <c r="A46" s="141"/>
      <c r="B46" s="141"/>
      <c r="C46" s="141"/>
      <c r="D46" s="141"/>
      <c r="E46" s="141"/>
      <c r="F46" s="141"/>
      <c r="G46" s="141"/>
      <c r="H46" s="142"/>
      <c r="I46" s="66" t="s">
        <v>82</v>
      </c>
      <c r="K46" s="65">
        <v>19</v>
      </c>
    </row>
    <row r="47" spans="1:11" ht="38" customHeight="1" thickBot="1" x14ac:dyDescent="0.25">
      <c r="A47" s="262" t="s">
        <v>86</v>
      </c>
      <c r="B47" s="262"/>
      <c r="C47" s="262"/>
      <c r="D47" s="262"/>
      <c r="E47" s="262"/>
      <c r="F47" s="262"/>
      <c r="G47" s="262"/>
      <c r="H47" s="142"/>
      <c r="I47" s="236" t="s">
        <v>81</v>
      </c>
      <c r="J47" s="237"/>
      <c r="K47" s="238"/>
    </row>
    <row r="48" spans="1:11" ht="14.25" customHeight="1" x14ac:dyDescent="0.2">
      <c r="A48" s="139"/>
      <c r="B48" s="139"/>
      <c r="C48" s="139"/>
      <c r="H48" s="140"/>
      <c r="I48" s="140"/>
      <c r="J48" s="140"/>
      <c r="K48" s="140"/>
    </row>
    <row r="49" spans="1:3" ht="28.5" customHeight="1" x14ac:dyDescent="0.2">
      <c r="A49" s="139"/>
      <c r="B49" s="139"/>
      <c r="C49" s="139"/>
    </row>
    <row r="50" spans="1:3" ht="25" customHeight="1" x14ac:dyDescent="0.2">
      <c r="A50" s="139"/>
      <c r="B50" s="139"/>
      <c r="C50" s="139"/>
    </row>
    <row r="51" spans="1:3" ht="30.75" customHeight="1" x14ac:dyDescent="0.2"/>
  </sheetData>
  <mergeCells count="42">
    <mergeCell ref="A42:F44"/>
    <mergeCell ref="I47:K47"/>
    <mergeCell ref="I41:K41"/>
    <mergeCell ref="I43:K43"/>
    <mergeCell ref="I10:K11"/>
    <mergeCell ref="I12:J12"/>
    <mergeCell ref="I13:J13"/>
    <mergeCell ref="I14:J14"/>
    <mergeCell ref="I15:J15"/>
    <mergeCell ref="I16:J16"/>
    <mergeCell ref="I38:K39"/>
    <mergeCell ref="A45:F45"/>
    <mergeCell ref="A47:G47"/>
    <mergeCell ref="A4:A13"/>
    <mergeCell ref="I45:K45"/>
    <mergeCell ref="M21:N22"/>
    <mergeCell ref="I21:K24"/>
    <mergeCell ref="A31:A33"/>
    <mergeCell ref="E29:G29"/>
    <mergeCell ref="A14:A28"/>
    <mergeCell ref="C32:D32"/>
    <mergeCell ref="A30:F30"/>
    <mergeCell ref="E33:F33"/>
    <mergeCell ref="I26:K28"/>
    <mergeCell ref="I33:K34"/>
    <mergeCell ref="I30:K31"/>
    <mergeCell ref="I17:J17"/>
    <mergeCell ref="G31:G37"/>
    <mergeCell ref="I19:J19"/>
    <mergeCell ref="I36:K37"/>
    <mergeCell ref="A35:A37"/>
    <mergeCell ref="I1:K2"/>
    <mergeCell ref="C37:D37"/>
    <mergeCell ref="E37:F37"/>
    <mergeCell ref="C33:D33"/>
    <mergeCell ref="C35:D35"/>
    <mergeCell ref="E2:G2"/>
    <mergeCell ref="B29:C29"/>
    <mergeCell ref="C31:D31"/>
    <mergeCell ref="E31:F32"/>
    <mergeCell ref="E35:F36"/>
    <mergeCell ref="C36:D36"/>
  </mergeCells>
  <pageMargins left="0.7" right="0.7" top="0.75" bottom="0.75" header="0.3" footer="0.3"/>
  <pageSetup paperSize="9" scale="6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Feuille de Calcul tarif</vt:lpstr>
      <vt:lpstr>Tarifs</vt:lpstr>
      <vt:lpstr>'Feuille de Calcul tarif'!Zone_d_impression</vt:lpstr>
      <vt:lpstr>Tarifs!Zone_d_impression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Philippe Saltarski</cp:lastModifiedBy>
  <cp:lastPrinted>2021-12-10T16:48:08Z</cp:lastPrinted>
  <dcterms:created xsi:type="dcterms:W3CDTF">2012-10-21T22:36:36Z</dcterms:created>
  <dcterms:modified xsi:type="dcterms:W3CDTF">2024-08-10T23:10:47Z</dcterms:modified>
</cp:coreProperties>
</file>